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онкурсы\2017\17 11 08  3410 Профсервис 5 домов, Иосковский 57\Лот № 2  Вычегодская Штурманская\"/>
    </mc:Choice>
  </mc:AlternateContent>
  <bookViews>
    <workbookView xWindow="480" yWindow="240" windowWidth="27795" windowHeight="12465"/>
  </bookViews>
  <sheets>
    <sheet name="4 эт 2017" sheetId="1" r:id="rId1"/>
    <sheet name="Лист2" sheetId="4" r:id="rId2"/>
  </sheets>
  <definedNames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3" localSheetId="0">#REF!</definedName>
    <definedName name="Excel_BuiltIn_Print_Area_3">"$#ССЫЛ!.$A$1:$AJ$35"</definedName>
  </definedNames>
  <calcPr calcId="152511"/>
</workbook>
</file>

<file path=xl/calcChain.xml><?xml version="1.0" encoding="utf-8"?>
<calcChain xmlns="http://schemas.openxmlformats.org/spreadsheetml/2006/main">
  <c r="O38" i="1" l="1"/>
  <c r="Q38" i="1" s="1"/>
  <c r="N35" i="1"/>
  <c r="N31" i="1"/>
  <c r="N32" i="1"/>
  <c r="N33" i="1"/>
  <c r="N30" i="1"/>
  <c r="N29" i="1" s="1"/>
  <c r="N27" i="1"/>
  <c r="N28" i="1"/>
  <c r="N26" i="1"/>
  <c r="N17" i="1"/>
  <c r="N18" i="1"/>
  <c r="N19" i="1"/>
  <c r="N20" i="1"/>
  <c r="N21" i="1"/>
  <c r="N22" i="1"/>
  <c r="N16" i="1"/>
  <c r="N12" i="1"/>
  <c r="N11" i="1"/>
  <c r="J31" i="1"/>
  <c r="J32" i="1"/>
  <c r="J33" i="1"/>
  <c r="J34" i="1"/>
  <c r="J35" i="1"/>
  <c r="J36" i="1"/>
  <c r="J30" i="1"/>
  <c r="J27" i="1"/>
  <c r="J28" i="1"/>
  <c r="J26" i="1"/>
  <c r="J17" i="1"/>
  <c r="J18" i="1"/>
  <c r="J19" i="1"/>
  <c r="J20" i="1"/>
  <c r="J21" i="1"/>
  <c r="J22" i="1"/>
  <c r="J23" i="1"/>
  <c r="J24" i="1"/>
  <c r="J16" i="1"/>
  <c r="J15" i="1" s="1"/>
  <c r="J12" i="1"/>
  <c r="J13" i="1"/>
  <c r="J14" i="1"/>
  <c r="J11" i="1"/>
  <c r="J10" i="1" s="1"/>
  <c r="H31" i="1"/>
  <c r="H32" i="1"/>
  <c r="H33" i="1"/>
  <c r="H34" i="1"/>
  <c r="H35" i="1"/>
  <c r="H36" i="1"/>
  <c r="H30" i="1"/>
  <c r="H27" i="1"/>
  <c r="H28" i="1"/>
  <c r="H26" i="1"/>
  <c r="H17" i="1"/>
  <c r="H18" i="1"/>
  <c r="H19" i="1"/>
  <c r="H20" i="1"/>
  <c r="H21" i="1"/>
  <c r="H22" i="1"/>
  <c r="H23" i="1"/>
  <c r="H24" i="1"/>
  <c r="H16" i="1"/>
  <c r="H12" i="1"/>
  <c r="H10" i="1" s="1"/>
  <c r="H13" i="1"/>
  <c r="H14" i="1"/>
  <c r="H11" i="1"/>
  <c r="J29" i="1"/>
  <c r="J25" i="1"/>
  <c r="H25" i="1"/>
  <c r="F31" i="1"/>
  <c r="F32" i="1"/>
  <c r="F33" i="1"/>
  <c r="F34" i="1"/>
  <c r="F35" i="1"/>
  <c r="F36" i="1"/>
  <c r="F30" i="1"/>
  <c r="F29" i="1" s="1"/>
  <c r="F27" i="1"/>
  <c r="F28" i="1"/>
  <c r="F26" i="1"/>
  <c r="F17" i="1"/>
  <c r="F18" i="1"/>
  <c r="F19" i="1"/>
  <c r="F20" i="1"/>
  <c r="F21" i="1"/>
  <c r="F22" i="1"/>
  <c r="F23" i="1"/>
  <c r="F24" i="1"/>
  <c r="F16" i="1"/>
  <c r="F12" i="1"/>
  <c r="F13" i="1"/>
  <c r="F14" i="1"/>
  <c r="F11" i="1"/>
  <c r="F10" i="1" s="1"/>
  <c r="F25" i="1"/>
  <c r="D33" i="1"/>
  <c r="D34" i="1"/>
  <c r="D35" i="1"/>
  <c r="D36" i="1"/>
  <c r="D32" i="1"/>
  <c r="D31" i="1"/>
  <c r="D29" i="1" s="1"/>
  <c r="D30" i="1"/>
  <c r="D27" i="1"/>
  <c r="D28" i="1"/>
  <c r="D26" i="1"/>
  <c r="D25" i="1" s="1"/>
  <c r="D17" i="1"/>
  <c r="D18" i="1"/>
  <c r="D19" i="1"/>
  <c r="D20" i="1"/>
  <c r="D21" i="1"/>
  <c r="D22" i="1"/>
  <c r="D23" i="1"/>
  <c r="D24" i="1"/>
  <c r="D16" i="1"/>
  <c r="D12" i="1"/>
  <c r="D13" i="1"/>
  <c r="D14" i="1"/>
  <c r="D11" i="1"/>
  <c r="D15" i="1"/>
  <c r="M29" i="1"/>
  <c r="M25" i="1"/>
  <c r="M15" i="1"/>
  <c r="M10" i="1"/>
  <c r="M39" i="1" s="1"/>
  <c r="H29" i="1" l="1"/>
  <c r="H37" i="1" s="1"/>
  <c r="F15" i="1"/>
  <c r="H15" i="1"/>
  <c r="N15" i="1"/>
  <c r="N10" i="1"/>
  <c r="N37" i="1" s="1"/>
  <c r="N25" i="1"/>
  <c r="J37" i="1"/>
  <c r="J39" i="1" s="1"/>
  <c r="H39" i="1"/>
  <c r="F37" i="1"/>
  <c r="F39" i="1" s="1"/>
  <c r="D10" i="1"/>
  <c r="D37" i="1" s="1"/>
  <c r="D39" i="1" s="1"/>
  <c r="N39" i="1" l="1"/>
  <c r="O37" i="1"/>
  <c r="P37" i="1" s="1"/>
  <c r="Q37" i="1" s="1"/>
  <c r="I29" i="1"/>
  <c r="I25" i="1"/>
  <c r="I15" i="1"/>
  <c r="I10" i="1"/>
  <c r="G29" i="1"/>
  <c r="G25" i="1"/>
  <c r="G15" i="1"/>
  <c r="G10" i="1"/>
  <c r="E29" i="1"/>
  <c r="E25" i="1"/>
  <c r="E15" i="1"/>
  <c r="E10" i="1"/>
  <c r="C15" i="1"/>
  <c r="C10" i="1"/>
  <c r="C29" i="1"/>
  <c r="C25" i="1"/>
  <c r="C39" i="1" l="1"/>
  <c r="E39" i="1"/>
  <c r="G39" i="1"/>
  <c r="I39" i="1"/>
</calcChain>
</file>

<file path=xl/sharedStrings.xml><?xml version="1.0" encoding="utf-8"?>
<sst xmlns="http://schemas.openxmlformats.org/spreadsheetml/2006/main" count="112" uniqueCount="86">
  <si>
    <t>ПЕРЕЧЕНЬ</t>
  </si>
  <si>
    <t>обязательных работ и услуг по содержанию и ремонту общего имущества</t>
  </si>
  <si>
    <t>Перечень обязательных работ, услуг</t>
  </si>
  <si>
    <t>Периодичность</t>
  </si>
  <si>
    <t>I. Содержание помещений общего пользования</t>
  </si>
  <si>
    <t>1. Подметание  полов во всех помещениях общего пользования</t>
  </si>
  <si>
    <t>2 раз(а) в неделю</t>
  </si>
  <si>
    <t>2. Влажная уборка полов во всех помещениях общего пользования</t>
  </si>
  <si>
    <t>II. Уборка земельного участка, входящего в состав общего имущества многоквартирного дома</t>
  </si>
  <si>
    <t>3 раз(а) в неделю</t>
  </si>
  <si>
    <t>5 раз(а) в неделю</t>
  </si>
  <si>
    <t>по необходимости</t>
  </si>
  <si>
    <t>по мере необходимости. Начало работ не позднее _____ часов после начала снегопада</t>
  </si>
  <si>
    <t>III. Подготовка многоквартирного дома к сезонной эксплуатации</t>
  </si>
  <si>
    <t>2  раз(а) в год</t>
  </si>
  <si>
    <t>по мере необходимости в течение          (указать период устранения неисправности)</t>
  </si>
  <si>
    <t>1 раз(а) в год</t>
  </si>
  <si>
    <t>IV. Проведение технических осмотров и мелкий ремонт</t>
  </si>
  <si>
    <t>15. Текущий ремонт общего имущества</t>
  </si>
  <si>
    <t>по мере необходимости в течении года</t>
  </si>
  <si>
    <t>16.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</si>
  <si>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</si>
  <si>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17. Дератизация, дезинсекция</t>
  </si>
  <si>
    <t>4 раз(а) в год</t>
  </si>
  <si>
    <t>ежемесячно</t>
  </si>
  <si>
    <t>VI. ВДГО</t>
  </si>
  <si>
    <t>постоянно</t>
  </si>
  <si>
    <t>VI. Управленческие расходы</t>
  </si>
  <si>
    <t>22. Обслуживание общедомовых приборов электроэнергии, отопления, водоснабжения</t>
  </si>
  <si>
    <t>3. Протирка плафонов, перил, дверей в помещениях общего пользования</t>
  </si>
  <si>
    <t>2 раз(а) в месяц</t>
  </si>
  <si>
    <t>2 раз(а) в год</t>
  </si>
  <si>
    <t>Вычегодская 9-3</t>
  </si>
  <si>
    <t>Вычегодская 13-2</t>
  </si>
  <si>
    <t>Вычегодская 13-3</t>
  </si>
  <si>
    <t>Штурманская 9</t>
  </si>
  <si>
    <t xml:space="preserve">VI. ВДГО </t>
  </si>
  <si>
    <t>V. Расходы по управлению МКД</t>
  </si>
  <si>
    <t>по мере необходимости в течение года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</si>
  <si>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</si>
  <si>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(указать период устранения неисправности)</t>
  </si>
  <si>
    <t xml:space="preserve">4 раз(а) в неделю контейнера </t>
  </si>
  <si>
    <t>2 раз(а) в год при необходимости</t>
  </si>
  <si>
    <t xml:space="preserve">7. Проверка и при необходимости очистка кровли от скопления снега и наледи, сосулек
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</si>
  <si>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</si>
  <si>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>5. Очистка придомовой территории от снега при отсутствии снегопадов</t>
  </si>
  <si>
    <t xml:space="preserve">4. Уборка мусора на контейнерных площадках </t>
  </si>
  <si>
    <t>1 раз(а) в 2 недели</t>
  </si>
  <si>
    <t>2.Мытье перил, дверей, плафонов, окон, рам, подоконников, почтовых ящиков в помещениях общего пользования</t>
  </si>
  <si>
    <t>1. Сухая и влажная  уборка полов во всех помещениях общего пользования</t>
  </si>
  <si>
    <t>8.Покос травы</t>
  </si>
  <si>
    <t>4 раз(а) в год при необходимости</t>
  </si>
  <si>
    <t>9. Вывоз твердых бытовых отходов (ТБО), жидких бытовых отходов</t>
  </si>
  <si>
    <t xml:space="preserve">10. Сезонный осмотр конструкций здания( фасадов, стен, фундаментов, кровли, преркрытий)
</t>
  </si>
  <si>
    <t xml:space="preserve">11.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</si>
  <si>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12.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</si>
  <si>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13.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</si>
  <si>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14. Аварийное обслуживание</t>
  </si>
  <si>
    <t>16. Дератизация, дезинсекция</t>
  </si>
  <si>
    <t xml:space="preserve">15.Текущий ремонт </t>
  </si>
  <si>
    <t>3. Уборка мусора с придомовой территории, подметание</t>
  </si>
  <si>
    <t>4. Протирка оконных переплетов и окон в помещениях общего пользования, почтовых ящиков</t>
  </si>
  <si>
    <t>5. Подметание земельного участка в летний период</t>
  </si>
  <si>
    <t xml:space="preserve">7. Уборка мусора на контейнерных площадках </t>
  </si>
  <si>
    <t>8. Очистка кровли от снега, сбивание сосулек</t>
  </si>
  <si>
    <t>9. Сдвижка и подметание снега при отсутствии снегопадов, с обработкой противоскользящими реагентами</t>
  </si>
  <si>
    <t>10. Очистка придомовой территории механизированным способом от снега</t>
  </si>
  <si>
    <t>11. Сдвижка и подметание снега при снегопаде, очистка территории</t>
  </si>
  <si>
    <t>12. Стрижка газонов</t>
  </si>
  <si>
    <t>13. Вывоз твердых бытовых отходов, КГО</t>
  </si>
  <si>
    <t>14. Сезонный осмотр конструкций здания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</si>
  <si>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</si>
  <si>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16. 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</t>
  </si>
  <si>
    <t>17.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</si>
  <si>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6. Уборка мусора с газона</t>
  </si>
  <si>
    <t>4 раз(а) в неделю</t>
  </si>
  <si>
    <t>Пограничная, 37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</si>
  <si>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</si>
  <si>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</si>
  <si>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</si>
  <si>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Лот № 2 Исакогорский территориальный округ </t>
  </si>
  <si>
    <t>собственников помещений в многоквартирном доме, являющегося объектом конкурса</t>
  </si>
  <si>
    <t>Общая годовая стоимость работ по многоквартирным домам</t>
  </si>
  <si>
    <t>Площадь жилых помещений</t>
  </si>
  <si>
    <t xml:space="preserve">Стоимость на 1 кв. м. общей площади (руб./мес.)                                                         (размер платы в месяц на 1 кв. м.)  </t>
  </si>
  <si>
    <t xml:space="preserve">Стоимость на 1 кв. м. общей площади (руб./мес.)                                                                        (размер платы в месяц на 1 кв. м.)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</si>
</sst>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  <font>
      <b/>
      <sz val="9"/>
      <name val="Times New Roman"/>
      <family val="1"/>
    </font>
    <font>
      <sz val="10"/>
      <name val="Arial Cyr"/>
      <charset val="204"/>
    </font>
    <font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9">
    <xf numFmtId="0" fontId="0" fillId="0" borderId="0" xfId="0"/>
    <xf numFmtId="0" fontId="2" fillId="0" borderId="0" xfId="0" applyFont="1" applyAlignment="1"/>
    <xf numFmtId="0" fontId="5" fillId="0" borderId="0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0" xfId="0" applyFont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/>
    <xf numFmtId="0" fontId="2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/>
    <xf numFmtId="4" fontId="11" fillId="2" borderId="1" xfId="0" applyNumberFormat="1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2" borderId="0" xfId="0" applyNumberFormat="1" applyFont="1" applyFill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4" fontId="4" fillId="2" borderId="0" xfId="0" applyNumberFormat="1" applyFont="1" applyFill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13" fillId="0" borderId="0" xfId="0" applyNumberFormat="1" applyFont="1" applyAlignment="1"/>
    <xf numFmtId="0" fontId="13" fillId="0" borderId="0" xfId="0" applyFont="1" applyAlignment="1"/>
    <xf numFmtId="4" fontId="13" fillId="0" borderId="0" xfId="0" applyNumberFormat="1" applyFont="1" applyBorder="1" applyAlignment="1"/>
    <xf numFmtId="0" fontId="13" fillId="0" borderId="0" xfId="0" applyFont="1" applyBorder="1" applyAlignment="1"/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65"/>
  <sheetViews>
    <sheetView tabSelected="1" topLeftCell="H28" zoomScale="80" zoomScaleNormal="80" workbookViewId="0">
      <selection activeCell="O35" sqref="O35:Z45"/>
    </sheetView>
  </sheetViews>
  <sheetFormatPr defaultRowHeight="12.75" x14ac:dyDescent="0.2"/>
  <cols>
    <col min="1" max="1" width="81" style="40" customWidth="1"/>
    <col min="2" max="2" width="29.7109375" style="9" customWidth="1"/>
    <col min="3" max="6" width="24.7109375" style="9" customWidth="1"/>
    <col min="7" max="7" width="22.42578125" style="9" customWidth="1"/>
    <col min="8" max="8" width="24.7109375" style="9" customWidth="1"/>
    <col min="9" max="9" width="19.5703125" style="9" customWidth="1"/>
    <col min="10" max="10" width="24.7109375" style="9" customWidth="1"/>
    <col min="11" max="11" width="63" style="1" customWidth="1"/>
    <col min="12" max="12" width="29.140625" style="1" customWidth="1"/>
    <col min="13" max="13" width="18.7109375" style="1" customWidth="1"/>
    <col min="14" max="14" width="12.85546875" style="42" customWidth="1"/>
    <col min="15" max="15" width="12.5703125" style="41" bestFit="1" customWidth="1"/>
    <col min="16" max="17" width="10.85546875" style="41" bestFit="1" customWidth="1"/>
    <col min="18" max="155" width="9.140625" style="1"/>
    <col min="259" max="259" width="20.7109375" customWidth="1"/>
    <col min="260" max="260" width="24.140625" customWidth="1"/>
    <col min="261" max="261" width="16.28515625" customWidth="1"/>
    <col min="262" max="262" width="19.5703125" customWidth="1"/>
    <col min="263" max="263" width="12.7109375" customWidth="1"/>
    <col min="264" max="264" width="4.7109375" customWidth="1"/>
    <col min="265" max="266" width="14.28515625" customWidth="1"/>
    <col min="267" max="267" width="10.85546875" bestFit="1" customWidth="1"/>
    <col min="515" max="515" width="20.7109375" customWidth="1"/>
    <col min="516" max="516" width="24.140625" customWidth="1"/>
    <col min="517" max="517" width="16.28515625" customWidth="1"/>
    <col min="518" max="518" width="19.5703125" customWidth="1"/>
    <col min="519" max="519" width="12.7109375" customWidth="1"/>
    <col min="520" max="520" width="4.7109375" customWidth="1"/>
    <col min="521" max="522" width="14.28515625" customWidth="1"/>
    <col min="523" max="523" width="10.85546875" bestFit="1" customWidth="1"/>
    <col min="771" max="771" width="20.7109375" customWidth="1"/>
    <col min="772" max="772" width="24.140625" customWidth="1"/>
    <col min="773" max="773" width="16.28515625" customWidth="1"/>
    <col min="774" max="774" width="19.5703125" customWidth="1"/>
    <col min="775" max="775" width="12.7109375" customWidth="1"/>
    <col min="776" max="776" width="4.7109375" customWidth="1"/>
    <col min="777" max="778" width="14.28515625" customWidth="1"/>
    <col min="779" max="779" width="10.85546875" bestFit="1" customWidth="1"/>
    <col min="1027" max="1027" width="20.7109375" customWidth="1"/>
    <col min="1028" max="1028" width="24.140625" customWidth="1"/>
    <col min="1029" max="1029" width="16.28515625" customWidth="1"/>
    <col min="1030" max="1030" width="19.5703125" customWidth="1"/>
    <col min="1031" max="1031" width="12.7109375" customWidth="1"/>
    <col min="1032" max="1032" width="4.7109375" customWidth="1"/>
    <col min="1033" max="1034" width="14.28515625" customWidth="1"/>
    <col min="1035" max="1035" width="10.85546875" bestFit="1" customWidth="1"/>
    <col min="1283" max="1283" width="20.7109375" customWidth="1"/>
    <col min="1284" max="1284" width="24.140625" customWidth="1"/>
    <col min="1285" max="1285" width="16.28515625" customWidth="1"/>
    <col min="1286" max="1286" width="19.5703125" customWidth="1"/>
    <col min="1287" max="1287" width="12.7109375" customWidth="1"/>
    <col min="1288" max="1288" width="4.7109375" customWidth="1"/>
    <col min="1289" max="1290" width="14.28515625" customWidth="1"/>
    <col min="1291" max="1291" width="10.85546875" bestFit="1" customWidth="1"/>
    <col min="1539" max="1539" width="20.7109375" customWidth="1"/>
    <col min="1540" max="1540" width="24.140625" customWidth="1"/>
    <col min="1541" max="1541" width="16.28515625" customWidth="1"/>
    <col min="1542" max="1542" width="19.5703125" customWidth="1"/>
    <col min="1543" max="1543" width="12.7109375" customWidth="1"/>
    <col min="1544" max="1544" width="4.7109375" customWidth="1"/>
    <col min="1545" max="1546" width="14.28515625" customWidth="1"/>
    <col min="1547" max="1547" width="10.85546875" bestFit="1" customWidth="1"/>
    <col min="1795" max="1795" width="20.7109375" customWidth="1"/>
    <col min="1796" max="1796" width="24.140625" customWidth="1"/>
    <col min="1797" max="1797" width="16.28515625" customWidth="1"/>
    <col min="1798" max="1798" width="19.5703125" customWidth="1"/>
    <col min="1799" max="1799" width="12.7109375" customWidth="1"/>
    <col min="1800" max="1800" width="4.7109375" customWidth="1"/>
    <col min="1801" max="1802" width="14.28515625" customWidth="1"/>
    <col min="1803" max="1803" width="10.85546875" bestFit="1" customWidth="1"/>
    <col min="2051" max="2051" width="20.7109375" customWidth="1"/>
    <col min="2052" max="2052" width="24.140625" customWidth="1"/>
    <col min="2053" max="2053" width="16.28515625" customWidth="1"/>
    <col min="2054" max="2054" width="19.5703125" customWidth="1"/>
    <col min="2055" max="2055" width="12.7109375" customWidth="1"/>
    <col min="2056" max="2056" width="4.7109375" customWidth="1"/>
    <col min="2057" max="2058" width="14.28515625" customWidth="1"/>
    <col min="2059" max="2059" width="10.85546875" bestFit="1" customWidth="1"/>
    <col min="2307" max="2307" width="20.7109375" customWidth="1"/>
    <col min="2308" max="2308" width="24.140625" customWidth="1"/>
    <col min="2309" max="2309" width="16.28515625" customWidth="1"/>
    <col min="2310" max="2310" width="19.5703125" customWidth="1"/>
    <col min="2311" max="2311" width="12.7109375" customWidth="1"/>
    <col min="2312" max="2312" width="4.7109375" customWidth="1"/>
    <col min="2313" max="2314" width="14.28515625" customWidth="1"/>
    <col min="2315" max="2315" width="10.85546875" bestFit="1" customWidth="1"/>
    <col min="2563" max="2563" width="20.7109375" customWidth="1"/>
    <col min="2564" max="2564" width="24.140625" customWidth="1"/>
    <col min="2565" max="2565" width="16.28515625" customWidth="1"/>
    <col min="2566" max="2566" width="19.5703125" customWidth="1"/>
    <col min="2567" max="2567" width="12.7109375" customWidth="1"/>
    <col min="2568" max="2568" width="4.7109375" customWidth="1"/>
    <col min="2569" max="2570" width="14.28515625" customWidth="1"/>
    <col min="2571" max="2571" width="10.85546875" bestFit="1" customWidth="1"/>
    <col min="2819" max="2819" width="20.7109375" customWidth="1"/>
    <col min="2820" max="2820" width="24.140625" customWidth="1"/>
    <col min="2821" max="2821" width="16.28515625" customWidth="1"/>
    <col min="2822" max="2822" width="19.5703125" customWidth="1"/>
    <col min="2823" max="2823" width="12.7109375" customWidth="1"/>
    <col min="2824" max="2824" width="4.7109375" customWidth="1"/>
    <col min="2825" max="2826" width="14.28515625" customWidth="1"/>
    <col min="2827" max="2827" width="10.85546875" bestFit="1" customWidth="1"/>
    <col min="3075" max="3075" width="20.7109375" customWidth="1"/>
    <col min="3076" max="3076" width="24.140625" customWidth="1"/>
    <col min="3077" max="3077" width="16.28515625" customWidth="1"/>
    <col min="3078" max="3078" width="19.5703125" customWidth="1"/>
    <col min="3079" max="3079" width="12.7109375" customWidth="1"/>
    <col min="3080" max="3080" width="4.7109375" customWidth="1"/>
    <col min="3081" max="3082" width="14.28515625" customWidth="1"/>
    <col min="3083" max="3083" width="10.85546875" bestFit="1" customWidth="1"/>
    <col min="3331" max="3331" width="20.7109375" customWidth="1"/>
    <col min="3332" max="3332" width="24.140625" customWidth="1"/>
    <col min="3333" max="3333" width="16.28515625" customWidth="1"/>
    <col min="3334" max="3334" width="19.5703125" customWidth="1"/>
    <col min="3335" max="3335" width="12.7109375" customWidth="1"/>
    <col min="3336" max="3336" width="4.7109375" customWidth="1"/>
    <col min="3337" max="3338" width="14.28515625" customWidth="1"/>
    <col min="3339" max="3339" width="10.85546875" bestFit="1" customWidth="1"/>
    <col min="3587" max="3587" width="20.7109375" customWidth="1"/>
    <col min="3588" max="3588" width="24.140625" customWidth="1"/>
    <col min="3589" max="3589" width="16.28515625" customWidth="1"/>
    <col min="3590" max="3590" width="19.5703125" customWidth="1"/>
    <col min="3591" max="3591" width="12.7109375" customWidth="1"/>
    <col min="3592" max="3592" width="4.7109375" customWidth="1"/>
    <col min="3593" max="3594" width="14.28515625" customWidth="1"/>
    <col min="3595" max="3595" width="10.85546875" bestFit="1" customWidth="1"/>
    <col min="3843" max="3843" width="20.7109375" customWidth="1"/>
    <col min="3844" max="3844" width="24.140625" customWidth="1"/>
    <col min="3845" max="3845" width="16.28515625" customWidth="1"/>
    <col min="3846" max="3846" width="19.5703125" customWidth="1"/>
    <col min="3847" max="3847" width="12.7109375" customWidth="1"/>
    <col min="3848" max="3848" width="4.7109375" customWidth="1"/>
    <col min="3849" max="3850" width="14.28515625" customWidth="1"/>
    <col min="3851" max="3851" width="10.85546875" bestFit="1" customWidth="1"/>
    <col min="4099" max="4099" width="20.7109375" customWidth="1"/>
    <col min="4100" max="4100" width="24.140625" customWidth="1"/>
    <col min="4101" max="4101" width="16.28515625" customWidth="1"/>
    <col min="4102" max="4102" width="19.5703125" customWidth="1"/>
    <col min="4103" max="4103" width="12.7109375" customWidth="1"/>
    <col min="4104" max="4104" width="4.7109375" customWidth="1"/>
    <col min="4105" max="4106" width="14.28515625" customWidth="1"/>
    <col min="4107" max="4107" width="10.85546875" bestFit="1" customWidth="1"/>
    <col min="4355" max="4355" width="20.7109375" customWidth="1"/>
    <col min="4356" max="4356" width="24.140625" customWidth="1"/>
    <col min="4357" max="4357" width="16.28515625" customWidth="1"/>
    <col min="4358" max="4358" width="19.5703125" customWidth="1"/>
    <col min="4359" max="4359" width="12.7109375" customWidth="1"/>
    <col min="4360" max="4360" width="4.7109375" customWidth="1"/>
    <col min="4361" max="4362" width="14.28515625" customWidth="1"/>
    <col min="4363" max="4363" width="10.85546875" bestFit="1" customWidth="1"/>
    <col min="4611" max="4611" width="20.7109375" customWidth="1"/>
    <col min="4612" max="4612" width="24.140625" customWidth="1"/>
    <col min="4613" max="4613" width="16.28515625" customWidth="1"/>
    <col min="4614" max="4614" width="19.5703125" customWidth="1"/>
    <col min="4615" max="4615" width="12.7109375" customWidth="1"/>
    <col min="4616" max="4616" width="4.7109375" customWidth="1"/>
    <col min="4617" max="4618" width="14.28515625" customWidth="1"/>
    <col min="4619" max="4619" width="10.85546875" bestFit="1" customWidth="1"/>
    <col min="4867" max="4867" width="20.7109375" customWidth="1"/>
    <col min="4868" max="4868" width="24.140625" customWidth="1"/>
    <col min="4869" max="4869" width="16.28515625" customWidth="1"/>
    <col min="4870" max="4870" width="19.5703125" customWidth="1"/>
    <col min="4871" max="4871" width="12.7109375" customWidth="1"/>
    <col min="4872" max="4872" width="4.7109375" customWidth="1"/>
    <col min="4873" max="4874" width="14.28515625" customWidth="1"/>
    <col min="4875" max="4875" width="10.85546875" bestFit="1" customWidth="1"/>
    <col min="5123" max="5123" width="20.7109375" customWidth="1"/>
    <col min="5124" max="5124" width="24.140625" customWidth="1"/>
    <col min="5125" max="5125" width="16.28515625" customWidth="1"/>
    <col min="5126" max="5126" width="19.5703125" customWidth="1"/>
    <col min="5127" max="5127" width="12.7109375" customWidth="1"/>
    <col min="5128" max="5128" width="4.7109375" customWidth="1"/>
    <col min="5129" max="5130" width="14.28515625" customWidth="1"/>
    <col min="5131" max="5131" width="10.85546875" bestFit="1" customWidth="1"/>
    <col min="5379" max="5379" width="20.7109375" customWidth="1"/>
    <col min="5380" max="5380" width="24.140625" customWidth="1"/>
    <col min="5381" max="5381" width="16.28515625" customWidth="1"/>
    <col min="5382" max="5382" width="19.5703125" customWidth="1"/>
    <col min="5383" max="5383" width="12.7109375" customWidth="1"/>
    <col min="5384" max="5384" width="4.7109375" customWidth="1"/>
    <col min="5385" max="5386" width="14.28515625" customWidth="1"/>
    <col min="5387" max="5387" width="10.85546875" bestFit="1" customWidth="1"/>
    <col min="5635" max="5635" width="20.7109375" customWidth="1"/>
    <col min="5636" max="5636" width="24.140625" customWidth="1"/>
    <col min="5637" max="5637" width="16.28515625" customWidth="1"/>
    <col min="5638" max="5638" width="19.5703125" customWidth="1"/>
    <col min="5639" max="5639" width="12.7109375" customWidth="1"/>
    <col min="5640" max="5640" width="4.7109375" customWidth="1"/>
    <col min="5641" max="5642" width="14.28515625" customWidth="1"/>
    <col min="5643" max="5643" width="10.85546875" bestFit="1" customWidth="1"/>
    <col min="5891" max="5891" width="20.7109375" customWidth="1"/>
    <col min="5892" max="5892" width="24.140625" customWidth="1"/>
    <col min="5893" max="5893" width="16.28515625" customWidth="1"/>
    <col min="5894" max="5894" width="19.5703125" customWidth="1"/>
    <col min="5895" max="5895" width="12.7109375" customWidth="1"/>
    <col min="5896" max="5896" width="4.7109375" customWidth="1"/>
    <col min="5897" max="5898" width="14.28515625" customWidth="1"/>
    <col min="5899" max="5899" width="10.85546875" bestFit="1" customWidth="1"/>
    <col min="6147" max="6147" width="20.7109375" customWidth="1"/>
    <col min="6148" max="6148" width="24.140625" customWidth="1"/>
    <col min="6149" max="6149" width="16.28515625" customWidth="1"/>
    <col min="6150" max="6150" width="19.5703125" customWidth="1"/>
    <col min="6151" max="6151" width="12.7109375" customWidth="1"/>
    <col min="6152" max="6152" width="4.7109375" customWidth="1"/>
    <col min="6153" max="6154" width="14.28515625" customWidth="1"/>
    <col min="6155" max="6155" width="10.85546875" bestFit="1" customWidth="1"/>
    <col min="6403" max="6403" width="20.7109375" customWidth="1"/>
    <col min="6404" max="6404" width="24.140625" customWidth="1"/>
    <col min="6405" max="6405" width="16.28515625" customWidth="1"/>
    <col min="6406" max="6406" width="19.5703125" customWidth="1"/>
    <col min="6407" max="6407" width="12.7109375" customWidth="1"/>
    <col min="6408" max="6408" width="4.7109375" customWidth="1"/>
    <col min="6409" max="6410" width="14.28515625" customWidth="1"/>
    <col min="6411" max="6411" width="10.85546875" bestFit="1" customWidth="1"/>
    <col min="6659" max="6659" width="20.7109375" customWidth="1"/>
    <col min="6660" max="6660" width="24.140625" customWidth="1"/>
    <col min="6661" max="6661" width="16.28515625" customWidth="1"/>
    <col min="6662" max="6662" width="19.5703125" customWidth="1"/>
    <col min="6663" max="6663" width="12.7109375" customWidth="1"/>
    <col min="6664" max="6664" width="4.7109375" customWidth="1"/>
    <col min="6665" max="6666" width="14.28515625" customWidth="1"/>
    <col min="6667" max="6667" width="10.85546875" bestFit="1" customWidth="1"/>
    <col min="6915" max="6915" width="20.7109375" customWidth="1"/>
    <col min="6916" max="6916" width="24.140625" customWidth="1"/>
    <col min="6917" max="6917" width="16.28515625" customWidth="1"/>
    <col min="6918" max="6918" width="19.5703125" customWidth="1"/>
    <col min="6919" max="6919" width="12.7109375" customWidth="1"/>
    <col min="6920" max="6920" width="4.7109375" customWidth="1"/>
    <col min="6921" max="6922" width="14.28515625" customWidth="1"/>
    <col min="6923" max="6923" width="10.85546875" bestFit="1" customWidth="1"/>
    <col min="7171" max="7171" width="20.7109375" customWidth="1"/>
    <col min="7172" max="7172" width="24.140625" customWidth="1"/>
    <col min="7173" max="7173" width="16.28515625" customWidth="1"/>
    <col min="7174" max="7174" width="19.5703125" customWidth="1"/>
    <col min="7175" max="7175" width="12.7109375" customWidth="1"/>
    <col min="7176" max="7176" width="4.7109375" customWidth="1"/>
    <col min="7177" max="7178" width="14.28515625" customWidth="1"/>
    <col min="7179" max="7179" width="10.85546875" bestFit="1" customWidth="1"/>
    <col min="7427" max="7427" width="20.7109375" customWidth="1"/>
    <col min="7428" max="7428" width="24.140625" customWidth="1"/>
    <col min="7429" max="7429" width="16.28515625" customWidth="1"/>
    <col min="7430" max="7430" width="19.5703125" customWidth="1"/>
    <col min="7431" max="7431" width="12.7109375" customWidth="1"/>
    <col min="7432" max="7432" width="4.7109375" customWidth="1"/>
    <col min="7433" max="7434" width="14.28515625" customWidth="1"/>
    <col min="7435" max="7435" width="10.85546875" bestFit="1" customWidth="1"/>
    <col min="7683" max="7683" width="20.7109375" customWidth="1"/>
    <col min="7684" max="7684" width="24.140625" customWidth="1"/>
    <col min="7685" max="7685" width="16.28515625" customWidth="1"/>
    <col min="7686" max="7686" width="19.5703125" customWidth="1"/>
    <col min="7687" max="7687" width="12.7109375" customWidth="1"/>
    <col min="7688" max="7688" width="4.7109375" customWidth="1"/>
    <col min="7689" max="7690" width="14.28515625" customWidth="1"/>
    <col min="7691" max="7691" width="10.85546875" bestFit="1" customWidth="1"/>
    <col min="7939" max="7939" width="20.7109375" customWidth="1"/>
    <col min="7940" max="7940" width="24.140625" customWidth="1"/>
    <col min="7941" max="7941" width="16.28515625" customWidth="1"/>
    <col min="7942" max="7942" width="19.5703125" customWidth="1"/>
    <col min="7943" max="7943" width="12.7109375" customWidth="1"/>
    <col min="7944" max="7944" width="4.7109375" customWidth="1"/>
    <col min="7945" max="7946" width="14.28515625" customWidth="1"/>
    <col min="7947" max="7947" width="10.85546875" bestFit="1" customWidth="1"/>
    <col min="8195" max="8195" width="20.7109375" customWidth="1"/>
    <col min="8196" max="8196" width="24.140625" customWidth="1"/>
    <col min="8197" max="8197" width="16.28515625" customWidth="1"/>
    <col min="8198" max="8198" width="19.5703125" customWidth="1"/>
    <col min="8199" max="8199" width="12.7109375" customWidth="1"/>
    <col min="8200" max="8200" width="4.7109375" customWidth="1"/>
    <col min="8201" max="8202" width="14.28515625" customWidth="1"/>
    <col min="8203" max="8203" width="10.85546875" bestFit="1" customWidth="1"/>
    <col min="8451" max="8451" width="20.7109375" customWidth="1"/>
    <col min="8452" max="8452" width="24.140625" customWidth="1"/>
    <col min="8453" max="8453" width="16.28515625" customWidth="1"/>
    <col min="8454" max="8454" width="19.5703125" customWidth="1"/>
    <col min="8455" max="8455" width="12.7109375" customWidth="1"/>
    <col min="8456" max="8456" width="4.7109375" customWidth="1"/>
    <col min="8457" max="8458" width="14.28515625" customWidth="1"/>
    <col min="8459" max="8459" width="10.85546875" bestFit="1" customWidth="1"/>
    <col min="8707" max="8707" width="20.7109375" customWidth="1"/>
    <col min="8708" max="8708" width="24.140625" customWidth="1"/>
    <col min="8709" max="8709" width="16.28515625" customWidth="1"/>
    <col min="8710" max="8710" width="19.5703125" customWidth="1"/>
    <col min="8711" max="8711" width="12.7109375" customWidth="1"/>
    <col min="8712" max="8712" width="4.7109375" customWidth="1"/>
    <col min="8713" max="8714" width="14.28515625" customWidth="1"/>
    <col min="8715" max="8715" width="10.85546875" bestFit="1" customWidth="1"/>
    <col min="8963" max="8963" width="20.7109375" customWidth="1"/>
    <col min="8964" max="8964" width="24.140625" customWidth="1"/>
    <col min="8965" max="8965" width="16.28515625" customWidth="1"/>
    <col min="8966" max="8966" width="19.5703125" customWidth="1"/>
    <col min="8967" max="8967" width="12.7109375" customWidth="1"/>
    <col min="8968" max="8968" width="4.7109375" customWidth="1"/>
    <col min="8969" max="8970" width="14.28515625" customWidth="1"/>
    <col min="8971" max="8971" width="10.85546875" bestFit="1" customWidth="1"/>
    <col min="9219" max="9219" width="20.7109375" customWidth="1"/>
    <col min="9220" max="9220" width="24.140625" customWidth="1"/>
    <col min="9221" max="9221" width="16.28515625" customWidth="1"/>
    <col min="9222" max="9222" width="19.5703125" customWidth="1"/>
    <col min="9223" max="9223" width="12.7109375" customWidth="1"/>
    <col min="9224" max="9224" width="4.7109375" customWidth="1"/>
    <col min="9225" max="9226" width="14.28515625" customWidth="1"/>
    <col min="9227" max="9227" width="10.85546875" bestFit="1" customWidth="1"/>
    <col min="9475" max="9475" width="20.7109375" customWidth="1"/>
    <col min="9476" max="9476" width="24.140625" customWidth="1"/>
    <col min="9477" max="9477" width="16.28515625" customWidth="1"/>
    <col min="9478" max="9478" width="19.5703125" customWidth="1"/>
    <col min="9479" max="9479" width="12.7109375" customWidth="1"/>
    <col min="9480" max="9480" width="4.7109375" customWidth="1"/>
    <col min="9481" max="9482" width="14.28515625" customWidth="1"/>
    <col min="9483" max="9483" width="10.85546875" bestFit="1" customWidth="1"/>
    <col min="9731" max="9731" width="20.7109375" customWidth="1"/>
    <col min="9732" max="9732" width="24.140625" customWidth="1"/>
    <col min="9733" max="9733" width="16.28515625" customWidth="1"/>
    <col min="9734" max="9734" width="19.5703125" customWidth="1"/>
    <col min="9735" max="9735" width="12.7109375" customWidth="1"/>
    <col min="9736" max="9736" width="4.7109375" customWidth="1"/>
    <col min="9737" max="9738" width="14.28515625" customWidth="1"/>
    <col min="9739" max="9739" width="10.85546875" bestFit="1" customWidth="1"/>
    <col min="9987" max="9987" width="20.7109375" customWidth="1"/>
    <col min="9988" max="9988" width="24.140625" customWidth="1"/>
    <col min="9989" max="9989" width="16.28515625" customWidth="1"/>
    <col min="9990" max="9990" width="19.5703125" customWidth="1"/>
    <col min="9991" max="9991" width="12.7109375" customWidth="1"/>
    <col min="9992" max="9992" width="4.7109375" customWidth="1"/>
    <col min="9993" max="9994" width="14.28515625" customWidth="1"/>
    <col min="9995" max="9995" width="10.85546875" bestFit="1" customWidth="1"/>
    <col min="10243" max="10243" width="20.7109375" customWidth="1"/>
    <col min="10244" max="10244" width="24.140625" customWidth="1"/>
    <col min="10245" max="10245" width="16.28515625" customWidth="1"/>
    <col min="10246" max="10246" width="19.5703125" customWidth="1"/>
    <col min="10247" max="10247" width="12.7109375" customWidth="1"/>
    <col min="10248" max="10248" width="4.7109375" customWidth="1"/>
    <col min="10249" max="10250" width="14.28515625" customWidth="1"/>
    <col min="10251" max="10251" width="10.85546875" bestFit="1" customWidth="1"/>
    <col min="10499" max="10499" width="20.7109375" customWidth="1"/>
    <col min="10500" max="10500" width="24.140625" customWidth="1"/>
    <col min="10501" max="10501" width="16.28515625" customWidth="1"/>
    <col min="10502" max="10502" width="19.5703125" customWidth="1"/>
    <col min="10503" max="10503" width="12.7109375" customWidth="1"/>
    <col min="10504" max="10504" width="4.7109375" customWidth="1"/>
    <col min="10505" max="10506" width="14.28515625" customWidth="1"/>
    <col min="10507" max="10507" width="10.85546875" bestFit="1" customWidth="1"/>
    <col min="10755" max="10755" width="20.7109375" customWidth="1"/>
    <col min="10756" max="10756" width="24.140625" customWidth="1"/>
    <col min="10757" max="10757" width="16.28515625" customWidth="1"/>
    <col min="10758" max="10758" width="19.5703125" customWidth="1"/>
    <col min="10759" max="10759" width="12.7109375" customWidth="1"/>
    <col min="10760" max="10760" width="4.7109375" customWidth="1"/>
    <col min="10761" max="10762" width="14.28515625" customWidth="1"/>
    <col min="10763" max="10763" width="10.85546875" bestFit="1" customWidth="1"/>
    <col min="11011" max="11011" width="20.7109375" customWidth="1"/>
    <col min="11012" max="11012" width="24.140625" customWidth="1"/>
    <col min="11013" max="11013" width="16.28515625" customWidth="1"/>
    <col min="11014" max="11014" width="19.5703125" customWidth="1"/>
    <col min="11015" max="11015" width="12.7109375" customWidth="1"/>
    <col min="11016" max="11016" width="4.7109375" customWidth="1"/>
    <col min="11017" max="11018" width="14.28515625" customWidth="1"/>
    <col min="11019" max="11019" width="10.85546875" bestFit="1" customWidth="1"/>
    <col min="11267" max="11267" width="20.7109375" customWidth="1"/>
    <col min="11268" max="11268" width="24.140625" customWidth="1"/>
    <col min="11269" max="11269" width="16.28515625" customWidth="1"/>
    <col min="11270" max="11270" width="19.5703125" customWidth="1"/>
    <col min="11271" max="11271" width="12.7109375" customWidth="1"/>
    <col min="11272" max="11272" width="4.7109375" customWidth="1"/>
    <col min="11273" max="11274" width="14.28515625" customWidth="1"/>
    <col min="11275" max="11275" width="10.85546875" bestFit="1" customWidth="1"/>
    <col min="11523" max="11523" width="20.7109375" customWidth="1"/>
    <col min="11524" max="11524" width="24.140625" customWidth="1"/>
    <col min="11525" max="11525" width="16.28515625" customWidth="1"/>
    <col min="11526" max="11526" width="19.5703125" customWidth="1"/>
    <col min="11527" max="11527" width="12.7109375" customWidth="1"/>
    <col min="11528" max="11528" width="4.7109375" customWidth="1"/>
    <col min="11529" max="11530" width="14.28515625" customWidth="1"/>
    <col min="11531" max="11531" width="10.85546875" bestFit="1" customWidth="1"/>
    <col min="11779" max="11779" width="20.7109375" customWidth="1"/>
    <col min="11780" max="11780" width="24.140625" customWidth="1"/>
    <col min="11781" max="11781" width="16.28515625" customWidth="1"/>
    <col min="11782" max="11782" width="19.5703125" customWidth="1"/>
    <col min="11783" max="11783" width="12.7109375" customWidth="1"/>
    <col min="11784" max="11784" width="4.7109375" customWidth="1"/>
    <col min="11785" max="11786" width="14.28515625" customWidth="1"/>
    <col min="11787" max="11787" width="10.85546875" bestFit="1" customWidth="1"/>
    <col min="12035" max="12035" width="20.7109375" customWidth="1"/>
    <col min="12036" max="12036" width="24.140625" customWidth="1"/>
    <col min="12037" max="12037" width="16.28515625" customWidth="1"/>
    <col min="12038" max="12038" width="19.5703125" customWidth="1"/>
    <col min="12039" max="12039" width="12.7109375" customWidth="1"/>
    <col min="12040" max="12040" width="4.7109375" customWidth="1"/>
    <col min="12041" max="12042" width="14.28515625" customWidth="1"/>
    <col min="12043" max="12043" width="10.85546875" bestFit="1" customWidth="1"/>
    <col min="12291" max="12291" width="20.7109375" customWidth="1"/>
    <col min="12292" max="12292" width="24.140625" customWidth="1"/>
    <col min="12293" max="12293" width="16.28515625" customWidth="1"/>
    <col min="12294" max="12294" width="19.5703125" customWidth="1"/>
    <col min="12295" max="12295" width="12.7109375" customWidth="1"/>
    <col min="12296" max="12296" width="4.7109375" customWidth="1"/>
    <col min="12297" max="12298" width="14.28515625" customWidth="1"/>
    <col min="12299" max="12299" width="10.85546875" bestFit="1" customWidth="1"/>
    <col min="12547" max="12547" width="20.7109375" customWidth="1"/>
    <col min="12548" max="12548" width="24.140625" customWidth="1"/>
    <col min="12549" max="12549" width="16.28515625" customWidth="1"/>
    <col min="12550" max="12550" width="19.5703125" customWidth="1"/>
    <col min="12551" max="12551" width="12.7109375" customWidth="1"/>
    <col min="12552" max="12552" width="4.7109375" customWidth="1"/>
    <col min="12553" max="12554" width="14.28515625" customWidth="1"/>
    <col min="12555" max="12555" width="10.85546875" bestFit="1" customWidth="1"/>
    <col min="12803" max="12803" width="20.7109375" customWidth="1"/>
    <col min="12804" max="12804" width="24.140625" customWidth="1"/>
    <col min="12805" max="12805" width="16.28515625" customWidth="1"/>
    <col min="12806" max="12806" width="19.5703125" customWidth="1"/>
    <col min="12807" max="12807" width="12.7109375" customWidth="1"/>
    <col min="12808" max="12808" width="4.7109375" customWidth="1"/>
    <col min="12809" max="12810" width="14.28515625" customWidth="1"/>
    <col min="12811" max="12811" width="10.85546875" bestFit="1" customWidth="1"/>
    <col min="13059" max="13059" width="20.7109375" customWidth="1"/>
    <col min="13060" max="13060" width="24.140625" customWidth="1"/>
    <col min="13061" max="13061" width="16.28515625" customWidth="1"/>
    <col min="13062" max="13062" width="19.5703125" customWidth="1"/>
    <col min="13063" max="13063" width="12.7109375" customWidth="1"/>
    <col min="13064" max="13064" width="4.7109375" customWidth="1"/>
    <col min="13065" max="13066" width="14.28515625" customWidth="1"/>
    <col min="13067" max="13067" width="10.85546875" bestFit="1" customWidth="1"/>
    <col min="13315" max="13315" width="20.7109375" customWidth="1"/>
    <col min="13316" max="13316" width="24.140625" customWidth="1"/>
    <col min="13317" max="13317" width="16.28515625" customWidth="1"/>
    <col min="13318" max="13318" width="19.5703125" customWidth="1"/>
    <col min="13319" max="13319" width="12.7109375" customWidth="1"/>
    <col min="13320" max="13320" width="4.7109375" customWidth="1"/>
    <col min="13321" max="13322" width="14.28515625" customWidth="1"/>
    <col min="13323" max="13323" width="10.85546875" bestFit="1" customWidth="1"/>
    <col min="13571" max="13571" width="20.7109375" customWidth="1"/>
    <col min="13572" max="13572" width="24.140625" customWidth="1"/>
    <col min="13573" max="13573" width="16.28515625" customWidth="1"/>
    <col min="13574" max="13574" width="19.5703125" customWidth="1"/>
    <col min="13575" max="13575" width="12.7109375" customWidth="1"/>
    <col min="13576" max="13576" width="4.7109375" customWidth="1"/>
    <col min="13577" max="13578" width="14.28515625" customWidth="1"/>
    <col min="13579" max="13579" width="10.85546875" bestFit="1" customWidth="1"/>
    <col min="13827" max="13827" width="20.7109375" customWidth="1"/>
    <col min="13828" max="13828" width="24.140625" customWidth="1"/>
    <col min="13829" max="13829" width="16.28515625" customWidth="1"/>
    <col min="13830" max="13830" width="19.5703125" customWidth="1"/>
    <col min="13831" max="13831" width="12.7109375" customWidth="1"/>
    <col min="13832" max="13832" width="4.7109375" customWidth="1"/>
    <col min="13833" max="13834" width="14.28515625" customWidth="1"/>
    <col min="13835" max="13835" width="10.85546875" bestFit="1" customWidth="1"/>
    <col min="14083" max="14083" width="20.7109375" customWidth="1"/>
    <col min="14084" max="14084" width="24.140625" customWidth="1"/>
    <col min="14085" max="14085" width="16.28515625" customWidth="1"/>
    <col min="14086" max="14086" width="19.5703125" customWidth="1"/>
    <col min="14087" max="14087" width="12.7109375" customWidth="1"/>
    <col min="14088" max="14088" width="4.7109375" customWidth="1"/>
    <col min="14089" max="14090" width="14.28515625" customWidth="1"/>
    <col min="14091" max="14091" width="10.85546875" bestFit="1" customWidth="1"/>
    <col min="14339" max="14339" width="20.7109375" customWidth="1"/>
    <col min="14340" max="14340" width="24.140625" customWidth="1"/>
    <col min="14341" max="14341" width="16.28515625" customWidth="1"/>
    <col min="14342" max="14342" width="19.5703125" customWidth="1"/>
    <col min="14343" max="14343" width="12.7109375" customWidth="1"/>
    <col min="14344" max="14344" width="4.7109375" customWidth="1"/>
    <col min="14345" max="14346" width="14.28515625" customWidth="1"/>
    <col min="14347" max="14347" width="10.85546875" bestFit="1" customWidth="1"/>
    <col min="14595" max="14595" width="20.7109375" customWidth="1"/>
    <col min="14596" max="14596" width="24.140625" customWidth="1"/>
    <col min="14597" max="14597" width="16.28515625" customWidth="1"/>
    <col min="14598" max="14598" width="19.5703125" customWidth="1"/>
    <col min="14599" max="14599" width="12.7109375" customWidth="1"/>
    <col min="14600" max="14600" width="4.7109375" customWidth="1"/>
    <col min="14601" max="14602" width="14.28515625" customWidth="1"/>
    <col min="14603" max="14603" width="10.85546875" bestFit="1" customWidth="1"/>
    <col min="14851" max="14851" width="20.7109375" customWidth="1"/>
    <col min="14852" max="14852" width="24.140625" customWidth="1"/>
    <col min="14853" max="14853" width="16.28515625" customWidth="1"/>
    <col min="14854" max="14854" width="19.5703125" customWidth="1"/>
    <col min="14855" max="14855" width="12.7109375" customWidth="1"/>
    <col min="14856" max="14856" width="4.7109375" customWidth="1"/>
    <col min="14857" max="14858" width="14.28515625" customWidth="1"/>
    <col min="14859" max="14859" width="10.85546875" bestFit="1" customWidth="1"/>
    <col min="15107" max="15107" width="20.7109375" customWidth="1"/>
    <col min="15108" max="15108" width="24.140625" customWidth="1"/>
    <col min="15109" max="15109" width="16.28515625" customWidth="1"/>
    <col min="15110" max="15110" width="19.5703125" customWidth="1"/>
    <col min="15111" max="15111" width="12.7109375" customWidth="1"/>
    <col min="15112" max="15112" width="4.7109375" customWidth="1"/>
    <col min="15113" max="15114" width="14.28515625" customWidth="1"/>
    <col min="15115" max="15115" width="10.85546875" bestFit="1" customWidth="1"/>
    <col min="15363" max="15363" width="20.7109375" customWidth="1"/>
    <col min="15364" max="15364" width="24.140625" customWidth="1"/>
    <col min="15365" max="15365" width="16.28515625" customWidth="1"/>
    <col min="15366" max="15366" width="19.5703125" customWidth="1"/>
    <col min="15367" max="15367" width="12.7109375" customWidth="1"/>
    <col min="15368" max="15368" width="4.7109375" customWidth="1"/>
    <col min="15369" max="15370" width="14.28515625" customWidth="1"/>
    <col min="15371" max="15371" width="10.85546875" bestFit="1" customWidth="1"/>
    <col min="15619" max="15619" width="20.7109375" customWidth="1"/>
    <col min="15620" max="15620" width="24.140625" customWidth="1"/>
    <col min="15621" max="15621" width="16.28515625" customWidth="1"/>
    <col min="15622" max="15622" width="19.5703125" customWidth="1"/>
    <col min="15623" max="15623" width="12.7109375" customWidth="1"/>
    <col min="15624" max="15624" width="4.7109375" customWidth="1"/>
    <col min="15625" max="15626" width="14.28515625" customWidth="1"/>
    <col min="15627" max="15627" width="10.85546875" bestFit="1" customWidth="1"/>
    <col min="15875" max="15875" width="20.7109375" customWidth="1"/>
    <col min="15876" max="15876" width="24.140625" customWidth="1"/>
    <col min="15877" max="15877" width="16.28515625" customWidth="1"/>
    <col min="15878" max="15878" width="19.5703125" customWidth="1"/>
    <col min="15879" max="15879" width="12.7109375" customWidth="1"/>
    <col min="15880" max="15880" width="4.7109375" customWidth="1"/>
    <col min="15881" max="15882" width="14.28515625" customWidth="1"/>
    <col min="15883" max="15883" width="10.85546875" bestFit="1" customWidth="1"/>
    <col min="16131" max="16131" width="20.7109375" customWidth="1"/>
    <col min="16132" max="16132" width="24.140625" customWidth="1"/>
    <col min="16133" max="16133" width="16.28515625" customWidth="1"/>
    <col min="16134" max="16134" width="19.5703125" customWidth="1"/>
    <col min="16135" max="16135" width="12.7109375" customWidth="1"/>
    <col min="16136" max="16136" width="4.7109375" customWidth="1"/>
    <col min="16137" max="16138" width="14.28515625" customWidth="1"/>
    <col min="16139" max="16139" width="10.85546875" bestFit="1" customWidth="1"/>
  </cols>
  <sheetData>
    <row r="1" spans="1:17" s="1" customFormat="1" ht="16.5" customHeight="1" x14ac:dyDescent="0.2">
      <c r="A1" s="46" t="s">
        <v>0</v>
      </c>
      <c r="B1" s="46"/>
      <c r="C1" s="46"/>
      <c r="D1" s="24"/>
      <c r="E1" s="25" t="s">
        <v>77</v>
      </c>
      <c r="F1" s="25"/>
      <c r="G1" s="2"/>
      <c r="H1" s="25"/>
      <c r="I1" s="2"/>
      <c r="J1" s="25"/>
      <c r="K1" s="21"/>
      <c r="L1" s="18"/>
      <c r="N1" s="42"/>
      <c r="O1" s="41"/>
      <c r="P1" s="41"/>
      <c r="Q1" s="41"/>
    </row>
    <row r="2" spans="1:17" s="1" customFormat="1" ht="16.5" customHeight="1" x14ac:dyDescent="0.2">
      <c r="A2" s="24" t="s">
        <v>1</v>
      </c>
      <c r="B2" s="24"/>
      <c r="C2" s="24"/>
      <c r="D2" s="24"/>
      <c r="E2" s="26" t="s">
        <v>78</v>
      </c>
      <c r="F2" s="26"/>
      <c r="G2" s="26"/>
      <c r="H2" s="26"/>
      <c r="I2" s="2"/>
      <c r="J2" s="26"/>
      <c r="K2" s="21"/>
      <c r="L2" s="18"/>
      <c r="N2" s="42"/>
      <c r="O2" s="41"/>
      <c r="P2" s="41"/>
      <c r="Q2" s="41"/>
    </row>
    <row r="3" spans="1:17" s="1" customFormat="1" ht="16.5" customHeight="1" x14ac:dyDescent="0.2">
      <c r="A3" s="46" t="s">
        <v>81</v>
      </c>
      <c r="B3" s="46"/>
      <c r="C3" s="46"/>
      <c r="D3" s="24"/>
      <c r="E3" s="47" t="s">
        <v>79</v>
      </c>
      <c r="F3" s="47"/>
      <c r="G3" s="47"/>
      <c r="H3" s="26"/>
      <c r="I3" s="2"/>
      <c r="J3" s="2"/>
      <c r="K3" s="21"/>
      <c r="L3" s="18"/>
      <c r="N3" s="42"/>
      <c r="O3" s="41"/>
      <c r="P3" s="41"/>
      <c r="Q3" s="41"/>
    </row>
    <row r="4" spans="1:17" s="1" customFormat="1" ht="16.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1"/>
      <c r="L4" s="19"/>
      <c r="N4" s="42"/>
      <c r="O4" s="41"/>
      <c r="P4" s="41"/>
      <c r="Q4" s="41"/>
    </row>
    <row r="5" spans="1:17" s="1" customFormat="1" ht="6" customHeight="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9"/>
      <c r="N5" s="42"/>
      <c r="O5" s="41"/>
      <c r="P5" s="41"/>
      <c r="Q5" s="41"/>
    </row>
    <row r="6" spans="1:17" s="1" customFormat="1" x14ac:dyDescent="0.2">
      <c r="A6" s="33" t="s">
        <v>80</v>
      </c>
      <c r="B6" s="33"/>
      <c r="C6" s="9"/>
      <c r="D6" s="9"/>
      <c r="E6" s="9"/>
      <c r="F6" s="9"/>
      <c r="G6" s="9"/>
      <c r="H6" s="9"/>
      <c r="I6" s="9"/>
      <c r="J6" s="9"/>
      <c r="K6" s="9"/>
      <c r="L6" s="19"/>
      <c r="N6" s="42"/>
      <c r="O6" s="41"/>
      <c r="P6" s="41"/>
      <c r="Q6" s="41"/>
    </row>
    <row r="7" spans="1:17" x14ac:dyDescent="0.2">
      <c r="A7" s="34"/>
    </row>
    <row r="8" spans="1:17" ht="30" customHeight="1" x14ac:dyDescent="0.2">
      <c r="A8" s="52" t="s">
        <v>2</v>
      </c>
      <c r="B8" s="50" t="s">
        <v>3</v>
      </c>
      <c r="C8" s="51" t="s">
        <v>32</v>
      </c>
      <c r="D8" s="44"/>
      <c r="E8" s="51" t="s">
        <v>33</v>
      </c>
      <c r="F8" s="44"/>
      <c r="G8" s="51" t="s">
        <v>34</v>
      </c>
      <c r="H8" s="44"/>
      <c r="I8" s="51" t="s">
        <v>35</v>
      </c>
      <c r="J8" s="44"/>
      <c r="K8" s="52" t="s">
        <v>2</v>
      </c>
      <c r="L8" s="53" t="s">
        <v>3</v>
      </c>
      <c r="M8" s="48" t="s">
        <v>76</v>
      </c>
      <c r="N8" s="43"/>
    </row>
    <row r="9" spans="1:17" x14ac:dyDescent="0.2">
      <c r="A9" s="52"/>
      <c r="B9" s="50"/>
      <c r="C9" s="51"/>
      <c r="D9" s="45"/>
      <c r="E9" s="51"/>
      <c r="F9" s="45"/>
      <c r="G9" s="51"/>
      <c r="H9" s="45"/>
      <c r="I9" s="51"/>
      <c r="J9" s="45"/>
      <c r="K9" s="52"/>
      <c r="L9" s="54"/>
      <c r="M9" s="49"/>
      <c r="N9" s="43"/>
    </row>
    <row r="10" spans="1:17" x14ac:dyDescent="0.2">
      <c r="A10" s="3" t="s">
        <v>4</v>
      </c>
      <c r="B10" s="35"/>
      <c r="C10" s="27">
        <f t="shared" ref="C10:J10" si="0">SUM(C11:C14)</f>
        <v>2.38</v>
      </c>
      <c r="D10" s="27">
        <f t="shared" si="0"/>
        <v>78025.919999999998</v>
      </c>
      <c r="E10" s="27">
        <f t="shared" si="0"/>
        <v>2.38</v>
      </c>
      <c r="F10" s="27">
        <f t="shared" si="0"/>
        <v>38670.239999999998</v>
      </c>
      <c r="G10" s="27">
        <f t="shared" si="0"/>
        <v>2.38</v>
      </c>
      <c r="H10" s="27">
        <f t="shared" si="0"/>
        <v>38570.28</v>
      </c>
      <c r="I10" s="27">
        <f t="shared" si="0"/>
        <v>2.38</v>
      </c>
      <c r="J10" s="27">
        <f t="shared" si="0"/>
        <v>22348.199999999997</v>
      </c>
      <c r="K10" s="17" t="s">
        <v>4</v>
      </c>
      <c r="L10" s="14"/>
      <c r="M10" s="12">
        <f>SUM(M11:M12)</f>
        <v>1.23</v>
      </c>
      <c r="N10" s="12">
        <f>SUM(N11:N12)</f>
        <v>6351.2280000000001</v>
      </c>
    </row>
    <row r="11" spans="1:17" ht="29.25" customHeight="1" x14ac:dyDescent="0.2">
      <c r="A11" s="7" t="s">
        <v>5</v>
      </c>
      <c r="B11" s="36" t="s">
        <v>30</v>
      </c>
      <c r="C11" s="28">
        <v>0.7</v>
      </c>
      <c r="D11" s="28">
        <f>C11*$D$38*12</f>
        <v>22948.799999999999</v>
      </c>
      <c r="E11" s="28">
        <v>0.7</v>
      </c>
      <c r="F11" s="28">
        <f>E11*$F$38*12</f>
        <v>11373.599999999999</v>
      </c>
      <c r="G11" s="28">
        <v>0.7</v>
      </c>
      <c r="H11" s="28">
        <f>G11*$H$38*12</f>
        <v>11344.199999999999</v>
      </c>
      <c r="I11" s="28">
        <v>0.7</v>
      </c>
      <c r="J11" s="28">
        <f>I11*$J$38*12</f>
        <v>6573</v>
      </c>
      <c r="K11" s="15" t="s">
        <v>49</v>
      </c>
      <c r="L11" s="14" t="s">
        <v>30</v>
      </c>
      <c r="M11" s="13">
        <v>1.18</v>
      </c>
      <c r="N11" s="43">
        <f>M11*12*$N$38</f>
        <v>6093.0479999999998</v>
      </c>
    </row>
    <row r="12" spans="1:17" ht="24" x14ac:dyDescent="0.2">
      <c r="A12" s="7" t="s">
        <v>7</v>
      </c>
      <c r="B12" s="36" t="s">
        <v>30</v>
      </c>
      <c r="C12" s="28">
        <v>1.63</v>
      </c>
      <c r="D12" s="28">
        <f t="shared" ref="D12:D14" si="1">C12*$D$38*12</f>
        <v>53437.919999999998</v>
      </c>
      <c r="E12" s="28">
        <v>1.63</v>
      </c>
      <c r="F12" s="28">
        <f t="shared" ref="F12:F14" si="2">E12*$F$38*12</f>
        <v>26484.239999999998</v>
      </c>
      <c r="G12" s="28">
        <v>1.63</v>
      </c>
      <c r="H12" s="28">
        <f t="shared" ref="H12:H36" si="3">G12*$H$38*12</f>
        <v>26415.78</v>
      </c>
      <c r="I12" s="28">
        <v>1.63</v>
      </c>
      <c r="J12" s="28">
        <f t="shared" ref="J12:J36" si="4">I12*$J$38*12</f>
        <v>15305.699999999999</v>
      </c>
      <c r="K12" s="15" t="s">
        <v>48</v>
      </c>
      <c r="L12" s="14" t="s">
        <v>42</v>
      </c>
      <c r="M12" s="13">
        <v>0.05</v>
      </c>
      <c r="N12" s="43">
        <f>M12*12*$N$38</f>
        <v>258.18000000000006</v>
      </c>
    </row>
    <row r="13" spans="1:17" x14ac:dyDescent="0.2">
      <c r="A13" s="7" t="s">
        <v>29</v>
      </c>
      <c r="B13" s="36" t="s">
        <v>31</v>
      </c>
      <c r="C13" s="28">
        <v>0.02</v>
      </c>
      <c r="D13" s="28">
        <f t="shared" si="1"/>
        <v>655.68000000000006</v>
      </c>
      <c r="E13" s="28">
        <v>0.02</v>
      </c>
      <c r="F13" s="28">
        <f t="shared" si="2"/>
        <v>324.96000000000004</v>
      </c>
      <c r="G13" s="28">
        <v>0.02</v>
      </c>
      <c r="H13" s="28">
        <f t="shared" si="3"/>
        <v>324.12</v>
      </c>
      <c r="I13" s="28">
        <v>0.02</v>
      </c>
      <c r="J13" s="28">
        <f t="shared" si="4"/>
        <v>187.8</v>
      </c>
      <c r="K13" s="15"/>
      <c r="L13" s="14"/>
      <c r="M13" s="13"/>
      <c r="N13" s="43"/>
    </row>
    <row r="14" spans="1:17" x14ac:dyDescent="0.2">
      <c r="A14" s="7" t="s">
        <v>61</v>
      </c>
      <c r="B14" s="36" t="s">
        <v>31</v>
      </c>
      <c r="C14" s="28">
        <v>0.03</v>
      </c>
      <c r="D14" s="28">
        <f t="shared" si="1"/>
        <v>983.52</v>
      </c>
      <c r="E14" s="28">
        <v>0.03</v>
      </c>
      <c r="F14" s="28">
        <f t="shared" si="2"/>
        <v>487.43999999999994</v>
      </c>
      <c r="G14" s="28">
        <v>0.03</v>
      </c>
      <c r="H14" s="28">
        <f t="shared" si="3"/>
        <v>486.18</v>
      </c>
      <c r="I14" s="28">
        <v>0.03</v>
      </c>
      <c r="J14" s="28">
        <f t="shared" si="4"/>
        <v>281.7</v>
      </c>
      <c r="K14" s="15"/>
      <c r="L14" s="14"/>
      <c r="M14" s="13"/>
      <c r="N14" s="43"/>
    </row>
    <row r="15" spans="1:17" ht="36.75" customHeight="1" x14ac:dyDescent="0.2">
      <c r="A15" s="3" t="s">
        <v>8</v>
      </c>
      <c r="B15" s="36"/>
      <c r="C15" s="29">
        <f t="shared" ref="C15:J15" si="5">SUM(C16:C24)</f>
        <v>7.08</v>
      </c>
      <c r="D15" s="29">
        <f t="shared" si="5"/>
        <v>232110.72</v>
      </c>
      <c r="E15" s="29">
        <f t="shared" si="5"/>
        <v>8.34</v>
      </c>
      <c r="F15" s="29">
        <f t="shared" si="5"/>
        <v>135508.32</v>
      </c>
      <c r="G15" s="29">
        <f t="shared" si="5"/>
        <v>8.34</v>
      </c>
      <c r="H15" s="29">
        <f t="shared" si="5"/>
        <v>135158.03999999998</v>
      </c>
      <c r="I15" s="29">
        <f t="shared" si="5"/>
        <v>4.16</v>
      </c>
      <c r="J15" s="29">
        <f t="shared" si="5"/>
        <v>39062.400000000001</v>
      </c>
      <c r="K15" s="17" t="s">
        <v>8</v>
      </c>
      <c r="L15" s="14"/>
      <c r="M15" s="12">
        <f>SUM(M16:M22)</f>
        <v>5.99</v>
      </c>
      <c r="N15" s="12">
        <f>SUM(N16:N22)</f>
        <v>30929.964000000004</v>
      </c>
    </row>
    <row r="16" spans="1:17" x14ac:dyDescent="0.2">
      <c r="A16" s="7" t="s">
        <v>62</v>
      </c>
      <c r="B16" s="36" t="s">
        <v>9</v>
      </c>
      <c r="C16" s="28">
        <v>0.18</v>
      </c>
      <c r="D16" s="28">
        <f>C16*$D$38*12</f>
        <v>5901.12</v>
      </c>
      <c r="E16" s="28">
        <v>0.22</v>
      </c>
      <c r="F16" s="28">
        <f>E16*$F$38*12</f>
        <v>3574.56</v>
      </c>
      <c r="G16" s="28">
        <v>0.22</v>
      </c>
      <c r="H16" s="28">
        <f t="shared" si="3"/>
        <v>3565.32</v>
      </c>
      <c r="I16" s="28">
        <v>0.15</v>
      </c>
      <c r="J16" s="28">
        <f t="shared" si="4"/>
        <v>1408.5</v>
      </c>
      <c r="K16" s="15" t="s">
        <v>60</v>
      </c>
      <c r="L16" s="14" t="s">
        <v>47</v>
      </c>
      <c r="M16" s="13">
        <v>0.56999999999999995</v>
      </c>
      <c r="N16" s="43">
        <f>M16*12*$N$38</f>
        <v>2943.252</v>
      </c>
    </row>
    <row r="17" spans="1:155" x14ac:dyDescent="0.2">
      <c r="A17" s="7" t="s">
        <v>74</v>
      </c>
      <c r="B17" s="36" t="s">
        <v>9</v>
      </c>
      <c r="C17" s="28">
        <v>0.75</v>
      </c>
      <c r="D17" s="28">
        <f t="shared" ref="D17:D36" si="6">C17*$D$38*12</f>
        <v>24588</v>
      </c>
      <c r="E17" s="28">
        <v>1.17</v>
      </c>
      <c r="F17" s="28">
        <f t="shared" ref="F17:F24" si="7">E17*$F$38*12</f>
        <v>19010.159999999996</v>
      </c>
      <c r="G17" s="28">
        <v>1.17</v>
      </c>
      <c r="H17" s="28">
        <f t="shared" si="3"/>
        <v>18961.019999999997</v>
      </c>
      <c r="I17" s="28">
        <v>0.05</v>
      </c>
      <c r="J17" s="28">
        <f t="shared" si="4"/>
        <v>469.5</v>
      </c>
      <c r="K17" s="15" t="s">
        <v>46</v>
      </c>
      <c r="L17" s="14" t="s">
        <v>10</v>
      </c>
      <c r="M17" s="13">
        <v>0.65</v>
      </c>
      <c r="N17" s="43">
        <f t="shared" ref="N17:N22" si="8">M17*12*$N$38</f>
        <v>3356.3400000000006</v>
      </c>
    </row>
    <row r="18" spans="1:155" x14ac:dyDescent="0.2">
      <c r="A18" s="7" t="s">
        <v>63</v>
      </c>
      <c r="B18" s="36" t="s">
        <v>10</v>
      </c>
      <c r="C18" s="28">
        <v>0.62</v>
      </c>
      <c r="D18" s="28">
        <f t="shared" si="6"/>
        <v>20326.079999999998</v>
      </c>
      <c r="E18" s="28">
        <v>0.62</v>
      </c>
      <c r="F18" s="28">
        <f t="shared" si="7"/>
        <v>10073.76</v>
      </c>
      <c r="G18" s="28">
        <v>0.62</v>
      </c>
      <c r="H18" s="28">
        <f t="shared" si="3"/>
        <v>10047.719999999999</v>
      </c>
      <c r="I18" s="28">
        <v>0.62</v>
      </c>
      <c r="J18" s="28">
        <f t="shared" si="4"/>
        <v>5821.7999999999993</v>
      </c>
      <c r="K18" s="15" t="s">
        <v>45</v>
      </c>
      <c r="L18" s="14" t="s">
        <v>6</v>
      </c>
      <c r="M18" s="13">
        <v>0.72</v>
      </c>
      <c r="N18" s="43">
        <f t="shared" si="8"/>
        <v>3717.7920000000004</v>
      </c>
    </row>
    <row r="19" spans="1:155" ht="36" x14ac:dyDescent="0.2">
      <c r="A19" s="7" t="s">
        <v>64</v>
      </c>
      <c r="B19" s="36" t="s">
        <v>11</v>
      </c>
      <c r="C19" s="28">
        <v>0.34</v>
      </c>
      <c r="D19" s="28">
        <f t="shared" si="6"/>
        <v>11146.560000000001</v>
      </c>
      <c r="E19" s="28">
        <v>0.34</v>
      </c>
      <c r="F19" s="28">
        <f t="shared" si="7"/>
        <v>5524.32</v>
      </c>
      <c r="G19" s="28">
        <v>0.34</v>
      </c>
      <c r="H19" s="28">
        <f t="shared" si="3"/>
        <v>5510.04</v>
      </c>
      <c r="I19" s="28">
        <v>0.34</v>
      </c>
      <c r="J19" s="28">
        <f t="shared" si="4"/>
        <v>3192.6000000000004</v>
      </c>
      <c r="K19" s="15" t="s">
        <v>44</v>
      </c>
      <c r="L19" s="14" t="s">
        <v>12</v>
      </c>
      <c r="M19" s="13">
        <v>1.25</v>
      </c>
      <c r="N19" s="43">
        <f t="shared" si="8"/>
        <v>6454.5</v>
      </c>
    </row>
    <row r="20" spans="1:155" ht="33.75" customHeight="1" x14ac:dyDescent="0.2">
      <c r="A20" s="7" t="s">
        <v>65</v>
      </c>
      <c r="B20" s="36" t="s">
        <v>9</v>
      </c>
      <c r="C20" s="28">
        <v>0.74</v>
      </c>
      <c r="D20" s="28">
        <f t="shared" si="6"/>
        <v>24260.16</v>
      </c>
      <c r="E20" s="28">
        <v>0.9</v>
      </c>
      <c r="F20" s="28">
        <f t="shared" si="7"/>
        <v>14623.2</v>
      </c>
      <c r="G20" s="28">
        <v>0.9</v>
      </c>
      <c r="H20" s="28">
        <f t="shared" si="3"/>
        <v>14585.400000000001</v>
      </c>
      <c r="I20" s="28">
        <v>0.25</v>
      </c>
      <c r="J20" s="28">
        <f t="shared" si="4"/>
        <v>2347.5</v>
      </c>
      <c r="K20" s="15" t="s">
        <v>43</v>
      </c>
      <c r="L20" s="14" t="s">
        <v>42</v>
      </c>
      <c r="M20" s="13">
        <v>0.15</v>
      </c>
      <c r="N20" s="43">
        <f t="shared" si="8"/>
        <v>774.54</v>
      </c>
    </row>
    <row r="21" spans="1:155" x14ac:dyDescent="0.2">
      <c r="A21" s="7" t="s">
        <v>66</v>
      </c>
      <c r="B21" s="36" t="s">
        <v>11</v>
      </c>
      <c r="C21" s="28">
        <v>0.42</v>
      </c>
      <c r="D21" s="28">
        <f t="shared" si="6"/>
        <v>13769.28</v>
      </c>
      <c r="E21" s="28">
        <v>0.57999999999999996</v>
      </c>
      <c r="F21" s="28">
        <f t="shared" si="7"/>
        <v>9423.84</v>
      </c>
      <c r="G21" s="28">
        <v>0.57999999999999996</v>
      </c>
      <c r="H21" s="28">
        <f t="shared" si="3"/>
        <v>9399.48</v>
      </c>
      <c r="I21" s="28">
        <v>0</v>
      </c>
      <c r="J21" s="28">
        <f t="shared" si="4"/>
        <v>0</v>
      </c>
      <c r="K21" s="15" t="s">
        <v>50</v>
      </c>
      <c r="L21" s="14" t="s">
        <v>51</v>
      </c>
      <c r="M21" s="13">
        <v>0.16</v>
      </c>
      <c r="N21" s="43">
        <f t="shared" si="8"/>
        <v>826.17600000000004</v>
      </c>
    </row>
    <row r="22" spans="1:155" ht="36.75" customHeight="1" x14ac:dyDescent="0.2">
      <c r="A22" s="7" t="s">
        <v>67</v>
      </c>
      <c r="B22" s="37" t="s">
        <v>12</v>
      </c>
      <c r="C22" s="28">
        <v>1.3</v>
      </c>
      <c r="D22" s="28">
        <f t="shared" si="6"/>
        <v>42619.199999999997</v>
      </c>
      <c r="E22" s="28">
        <v>1.57</v>
      </c>
      <c r="F22" s="28">
        <f t="shared" si="7"/>
        <v>25509.360000000001</v>
      </c>
      <c r="G22" s="28">
        <v>1.57</v>
      </c>
      <c r="H22" s="28">
        <f t="shared" si="3"/>
        <v>25443.420000000006</v>
      </c>
      <c r="I22" s="28">
        <v>0.4</v>
      </c>
      <c r="J22" s="28">
        <f t="shared" si="4"/>
        <v>3756</v>
      </c>
      <c r="K22" s="15" t="s">
        <v>52</v>
      </c>
      <c r="L22" s="14" t="s">
        <v>41</v>
      </c>
      <c r="M22" s="13">
        <v>2.4900000000000002</v>
      </c>
      <c r="N22" s="43">
        <f t="shared" si="8"/>
        <v>12857.364000000001</v>
      </c>
    </row>
    <row r="23" spans="1:155" s="4" customFormat="1" x14ac:dyDescent="0.2">
      <c r="A23" s="7" t="s">
        <v>68</v>
      </c>
      <c r="B23" s="36" t="s">
        <v>23</v>
      </c>
      <c r="C23" s="28">
        <v>0.38</v>
      </c>
      <c r="D23" s="28">
        <f t="shared" si="6"/>
        <v>12457.920000000002</v>
      </c>
      <c r="E23" s="28">
        <v>0.59</v>
      </c>
      <c r="F23" s="28">
        <f t="shared" si="7"/>
        <v>9586.32</v>
      </c>
      <c r="G23" s="28">
        <v>0.59</v>
      </c>
      <c r="H23" s="28">
        <f t="shared" si="3"/>
        <v>9561.5399999999991</v>
      </c>
      <c r="I23" s="28">
        <v>0</v>
      </c>
      <c r="J23" s="28">
        <f t="shared" si="4"/>
        <v>0</v>
      </c>
      <c r="K23" s="15"/>
      <c r="L23" s="14"/>
      <c r="M23" s="13"/>
      <c r="N23" s="43"/>
      <c r="O23" s="41"/>
      <c r="P23" s="41"/>
      <c r="Q23" s="4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</row>
    <row r="24" spans="1:155" s="4" customFormat="1" x14ac:dyDescent="0.2">
      <c r="A24" s="7" t="s">
        <v>69</v>
      </c>
      <c r="B24" s="36" t="s">
        <v>75</v>
      </c>
      <c r="C24" s="28">
        <v>2.35</v>
      </c>
      <c r="D24" s="28">
        <f t="shared" si="6"/>
        <v>77042.399999999994</v>
      </c>
      <c r="E24" s="28">
        <v>2.35</v>
      </c>
      <c r="F24" s="28">
        <f t="shared" si="7"/>
        <v>38182.800000000003</v>
      </c>
      <c r="G24" s="28">
        <v>2.35</v>
      </c>
      <c r="H24" s="28">
        <f t="shared" si="3"/>
        <v>38084.100000000006</v>
      </c>
      <c r="I24" s="28">
        <v>2.35</v>
      </c>
      <c r="J24" s="28">
        <f t="shared" si="4"/>
        <v>22066.5</v>
      </c>
      <c r="K24" s="15"/>
      <c r="L24" s="14"/>
      <c r="M24" s="13"/>
      <c r="N24" s="43"/>
      <c r="O24" s="41"/>
      <c r="P24" s="41"/>
      <c r="Q24" s="4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</row>
    <row r="25" spans="1:155" ht="26.25" customHeight="1" x14ac:dyDescent="0.2">
      <c r="A25" s="3" t="s">
        <v>13</v>
      </c>
      <c r="B25" s="36"/>
      <c r="C25" s="29">
        <f t="shared" ref="C25:J25" si="9">SUM(C26:C28)</f>
        <v>2.0299999999999998</v>
      </c>
      <c r="D25" s="29">
        <f t="shared" si="9"/>
        <v>66551.520000000004</v>
      </c>
      <c r="E25" s="29">
        <f t="shared" si="9"/>
        <v>2.0299999999999998</v>
      </c>
      <c r="F25" s="29">
        <f t="shared" si="9"/>
        <v>32983.440000000002</v>
      </c>
      <c r="G25" s="29">
        <f t="shared" si="9"/>
        <v>2.0299999999999998</v>
      </c>
      <c r="H25" s="29">
        <f t="shared" si="9"/>
        <v>32898.18</v>
      </c>
      <c r="I25" s="29">
        <f t="shared" si="9"/>
        <v>2.0299999999999998</v>
      </c>
      <c r="J25" s="29">
        <f t="shared" si="9"/>
        <v>19061.7</v>
      </c>
      <c r="K25" s="17" t="s">
        <v>13</v>
      </c>
      <c r="L25" s="14"/>
      <c r="M25" s="11">
        <f>SUM(M26:M28)</f>
        <v>1.98</v>
      </c>
      <c r="N25" s="11">
        <f>SUM(N26:N28)</f>
        <v>10223.928</v>
      </c>
    </row>
    <row r="26" spans="1:155" ht="102" customHeight="1" x14ac:dyDescent="0.2">
      <c r="A26" s="7" t="s">
        <v>70</v>
      </c>
      <c r="B26" s="36" t="s">
        <v>14</v>
      </c>
      <c r="C26" s="30">
        <v>0.56999999999999995</v>
      </c>
      <c r="D26" s="28">
        <f t="shared" si="6"/>
        <v>18686.879999999997</v>
      </c>
      <c r="E26" s="30">
        <v>0.56999999999999995</v>
      </c>
      <c r="F26" s="28">
        <f>E26*$F$38*12</f>
        <v>9261.36</v>
      </c>
      <c r="G26" s="30">
        <v>0.56999999999999995</v>
      </c>
      <c r="H26" s="28">
        <f t="shared" si="3"/>
        <v>9237.42</v>
      </c>
      <c r="I26" s="30">
        <v>0.56999999999999995</v>
      </c>
      <c r="J26" s="28">
        <f t="shared" si="4"/>
        <v>5352.2999999999993</v>
      </c>
      <c r="K26" s="15" t="s">
        <v>53</v>
      </c>
      <c r="L26" s="14" t="s">
        <v>31</v>
      </c>
      <c r="M26" s="13">
        <v>0.97</v>
      </c>
      <c r="N26" s="43">
        <f t="shared" ref="N26:N35" si="10">M26*12*$N$38</f>
        <v>5008.692</v>
      </c>
    </row>
    <row r="27" spans="1:155" ht="93.75" customHeight="1" x14ac:dyDescent="0.2">
      <c r="A27" s="38" t="s">
        <v>71</v>
      </c>
      <c r="B27" s="37" t="s">
        <v>15</v>
      </c>
      <c r="C27" s="30">
        <v>0.05</v>
      </c>
      <c r="D27" s="28">
        <f t="shared" si="6"/>
        <v>1639.1999999999998</v>
      </c>
      <c r="E27" s="30">
        <v>0.05</v>
      </c>
      <c r="F27" s="28">
        <f t="shared" ref="F27:F36" si="11">E27*$F$38*12</f>
        <v>812.40000000000009</v>
      </c>
      <c r="G27" s="30">
        <v>0.05</v>
      </c>
      <c r="H27" s="28">
        <f t="shared" si="3"/>
        <v>810.30000000000007</v>
      </c>
      <c r="I27" s="30">
        <v>0.05</v>
      </c>
      <c r="J27" s="28">
        <f t="shared" si="4"/>
        <v>469.5</v>
      </c>
      <c r="K27" s="15" t="s">
        <v>54</v>
      </c>
      <c r="L27" s="14" t="s">
        <v>40</v>
      </c>
      <c r="M27" s="13">
        <v>0.16</v>
      </c>
      <c r="N27" s="43">
        <f t="shared" si="10"/>
        <v>826.17600000000004</v>
      </c>
    </row>
    <row r="28" spans="1:155" ht="78" customHeight="1" x14ac:dyDescent="0.2">
      <c r="A28" s="7" t="s">
        <v>72</v>
      </c>
      <c r="B28" s="36" t="s">
        <v>16</v>
      </c>
      <c r="C28" s="30">
        <v>1.41</v>
      </c>
      <c r="D28" s="28">
        <f t="shared" si="6"/>
        <v>46225.440000000002</v>
      </c>
      <c r="E28" s="30">
        <v>1.41</v>
      </c>
      <c r="F28" s="28">
        <f t="shared" si="11"/>
        <v>22909.68</v>
      </c>
      <c r="G28" s="30">
        <v>1.41</v>
      </c>
      <c r="H28" s="28">
        <f t="shared" si="3"/>
        <v>22850.46</v>
      </c>
      <c r="I28" s="30">
        <v>1.41</v>
      </c>
      <c r="J28" s="28">
        <f t="shared" si="4"/>
        <v>13239.900000000001</v>
      </c>
      <c r="K28" s="15" t="s">
        <v>55</v>
      </c>
      <c r="L28" s="14" t="s">
        <v>16</v>
      </c>
      <c r="M28" s="13">
        <v>0.85</v>
      </c>
      <c r="N28" s="43">
        <f t="shared" si="10"/>
        <v>4389.0599999999995</v>
      </c>
    </row>
    <row r="29" spans="1:155" x14ac:dyDescent="0.2">
      <c r="A29" s="3" t="s">
        <v>17</v>
      </c>
      <c r="B29" s="36"/>
      <c r="C29" s="27">
        <f t="shared" ref="C29:J29" si="12">SUM(C30:C31)</f>
        <v>5.84</v>
      </c>
      <c r="D29" s="27">
        <f t="shared" si="12"/>
        <v>191458.56</v>
      </c>
      <c r="E29" s="27">
        <f t="shared" si="12"/>
        <v>5.84</v>
      </c>
      <c r="F29" s="27">
        <f t="shared" si="12"/>
        <v>94888.319999999992</v>
      </c>
      <c r="G29" s="27">
        <f t="shared" si="12"/>
        <v>5.84</v>
      </c>
      <c r="H29" s="27">
        <f t="shared" si="12"/>
        <v>94643.040000000008</v>
      </c>
      <c r="I29" s="27">
        <f t="shared" si="12"/>
        <v>5.84</v>
      </c>
      <c r="J29" s="27">
        <f t="shared" si="12"/>
        <v>54837.599999999991</v>
      </c>
      <c r="K29" s="17" t="s">
        <v>17</v>
      </c>
      <c r="L29" s="14"/>
      <c r="M29" s="11">
        <f>SUM(M30)</f>
        <v>6.6</v>
      </c>
      <c r="N29" s="11">
        <f>SUM(N30)</f>
        <v>34079.759999999995</v>
      </c>
    </row>
    <row r="30" spans="1:155" ht="136.5" customHeight="1" x14ac:dyDescent="0.2">
      <c r="A30" s="7" t="s">
        <v>73</v>
      </c>
      <c r="B30" s="37" t="s">
        <v>39</v>
      </c>
      <c r="C30" s="30">
        <v>2.71</v>
      </c>
      <c r="D30" s="28">
        <f t="shared" si="6"/>
        <v>88844.64</v>
      </c>
      <c r="E30" s="30">
        <v>2.71</v>
      </c>
      <c r="F30" s="28">
        <f t="shared" si="11"/>
        <v>44032.08</v>
      </c>
      <c r="G30" s="30">
        <v>2.71</v>
      </c>
      <c r="H30" s="28">
        <f t="shared" si="3"/>
        <v>43918.26</v>
      </c>
      <c r="I30" s="30">
        <v>2.71</v>
      </c>
      <c r="J30" s="28">
        <f t="shared" si="4"/>
        <v>25446.899999999998</v>
      </c>
      <c r="K30" s="15" t="s">
        <v>56</v>
      </c>
      <c r="L30" s="14" t="s">
        <v>39</v>
      </c>
      <c r="M30" s="13">
        <v>6.6</v>
      </c>
      <c r="N30" s="43">
        <f t="shared" si="10"/>
        <v>34079.759999999995</v>
      </c>
    </row>
    <row r="31" spans="1:155" ht="55.5" customHeight="1" x14ac:dyDescent="0.2">
      <c r="A31" s="7" t="s">
        <v>18</v>
      </c>
      <c r="B31" s="37" t="s">
        <v>19</v>
      </c>
      <c r="C31" s="30">
        <v>3.13</v>
      </c>
      <c r="D31" s="28">
        <f t="shared" si="6"/>
        <v>102613.92</v>
      </c>
      <c r="E31" s="30">
        <v>3.13</v>
      </c>
      <c r="F31" s="28">
        <f t="shared" si="11"/>
        <v>50856.239999999991</v>
      </c>
      <c r="G31" s="30">
        <v>3.13</v>
      </c>
      <c r="H31" s="28">
        <f t="shared" si="3"/>
        <v>50724.78</v>
      </c>
      <c r="I31" s="30">
        <v>3.13</v>
      </c>
      <c r="J31" s="28">
        <f t="shared" si="4"/>
        <v>29390.699999999997</v>
      </c>
      <c r="K31" s="15" t="s">
        <v>57</v>
      </c>
      <c r="L31" s="14" t="s">
        <v>21</v>
      </c>
      <c r="M31" s="13">
        <v>1.37</v>
      </c>
      <c r="N31" s="43">
        <f t="shared" si="10"/>
        <v>7074.1320000000005</v>
      </c>
    </row>
    <row r="32" spans="1:155" ht="63" customHeight="1" x14ac:dyDescent="0.2">
      <c r="A32" s="7" t="s">
        <v>20</v>
      </c>
      <c r="B32" s="37" t="s">
        <v>21</v>
      </c>
      <c r="C32" s="31">
        <v>1.26</v>
      </c>
      <c r="D32" s="32">
        <f t="shared" si="6"/>
        <v>41307.840000000004</v>
      </c>
      <c r="E32" s="30">
        <v>1.26</v>
      </c>
      <c r="F32" s="32">
        <f t="shared" si="11"/>
        <v>20472.48</v>
      </c>
      <c r="G32" s="30">
        <v>1.26</v>
      </c>
      <c r="H32" s="32">
        <f t="shared" si="3"/>
        <v>20419.560000000001</v>
      </c>
      <c r="I32" s="30">
        <v>1.26</v>
      </c>
      <c r="J32" s="32">
        <f t="shared" si="4"/>
        <v>11831.400000000001</v>
      </c>
      <c r="K32" s="15" t="s">
        <v>59</v>
      </c>
      <c r="L32" s="14" t="s">
        <v>38</v>
      </c>
      <c r="M32" s="13">
        <v>2.85</v>
      </c>
      <c r="N32" s="43">
        <f t="shared" si="10"/>
        <v>14716.260000000002</v>
      </c>
    </row>
    <row r="33" spans="1:155" x14ac:dyDescent="0.2">
      <c r="A33" s="7" t="s">
        <v>22</v>
      </c>
      <c r="B33" s="36" t="s">
        <v>23</v>
      </c>
      <c r="C33" s="31">
        <v>0.62</v>
      </c>
      <c r="D33" s="32">
        <f t="shared" si="6"/>
        <v>20326.079999999998</v>
      </c>
      <c r="E33" s="30">
        <v>0.62</v>
      </c>
      <c r="F33" s="32">
        <f t="shared" si="11"/>
        <v>10073.76</v>
      </c>
      <c r="G33" s="30">
        <v>0.62</v>
      </c>
      <c r="H33" s="32">
        <f t="shared" si="3"/>
        <v>10047.719999999999</v>
      </c>
      <c r="I33" s="30">
        <v>0.62</v>
      </c>
      <c r="J33" s="32">
        <f t="shared" si="4"/>
        <v>5821.7999999999993</v>
      </c>
      <c r="K33" s="15" t="s">
        <v>58</v>
      </c>
      <c r="L33" s="14" t="s">
        <v>23</v>
      </c>
      <c r="M33" s="13">
        <v>0.73</v>
      </c>
      <c r="N33" s="43">
        <f t="shared" si="10"/>
        <v>3769.4279999999999</v>
      </c>
    </row>
    <row r="34" spans="1:155" ht="12.75" customHeight="1" x14ac:dyDescent="0.2">
      <c r="A34" s="38" t="s">
        <v>28</v>
      </c>
      <c r="B34" s="39" t="s">
        <v>24</v>
      </c>
      <c r="C34" s="31">
        <v>0.75700000000000001</v>
      </c>
      <c r="D34" s="32">
        <f t="shared" si="6"/>
        <v>24817.487999999998</v>
      </c>
      <c r="E34" s="31">
        <v>0.76</v>
      </c>
      <c r="F34" s="32">
        <f t="shared" si="11"/>
        <v>12348.48</v>
      </c>
      <c r="G34" s="31">
        <v>0.76</v>
      </c>
      <c r="H34" s="32">
        <f t="shared" si="3"/>
        <v>12316.560000000001</v>
      </c>
      <c r="I34" s="31">
        <v>0.76</v>
      </c>
      <c r="J34" s="32">
        <f t="shared" si="4"/>
        <v>7136.4000000000005</v>
      </c>
      <c r="K34" s="15"/>
      <c r="L34" s="14"/>
      <c r="M34" s="13"/>
      <c r="N34" s="43"/>
    </row>
    <row r="35" spans="1:155" s="4" customFormat="1" x14ac:dyDescent="0.2">
      <c r="A35" s="8" t="s">
        <v>25</v>
      </c>
      <c r="B35" s="39" t="s">
        <v>26</v>
      </c>
      <c r="C35" s="31">
        <v>0.65</v>
      </c>
      <c r="D35" s="32">
        <f t="shared" si="6"/>
        <v>21309.599999999999</v>
      </c>
      <c r="E35" s="31">
        <v>0.65</v>
      </c>
      <c r="F35" s="32">
        <f t="shared" si="11"/>
        <v>10561.2</v>
      </c>
      <c r="G35" s="31">
        <v>0.65</v>
      </c>
      <c r="H35" s="32">
        <f t="shared" si="3"/>
        <v>10533.900000000001</v>
      </c>
      <c r="I35" s="31">
        <v>0.65</v>
      </c>
      <c r="J35" s="32">
        <f t="shared" si="4"/>
        <v>6103.5</v>
      </c>
      <c r="K35" s="16" t="s">
        <v>37</v>
      </c>
      <c r="L35" s="14" t="s">
        <v>26</v>
      </c>
      <c r="M35" s="11">
        <v>2.85</v>
      </c>
      <c r="N35" s="43">
        <f t="shared" si="10"/>
        <v>14716.260000000002</v>
      </c>
      <c r="O35" s="55"/>
      <c r="P35" s="55"/>
      <c r="Q35" s="55"/>
      <c r="R35" s="56"/>
      <c r="S35" s="56"/>
      <c r="T35" s="56"/>
      <c r="U35" s="56"/>
      <c r="V35" s="56"/>
      <c r="W35" s="56"/>
      <c r="X35" s="56"/>
      <c r="Y35" s="56"/>
      <c r="Z35" s="56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</row>
    <row r="36" spans="1:155" s="4" customFormat="1" x14ac:dyDescent="0.2">
      <c r="A36" s="8" t="s">
        <v>27</v>
      </c>
      <c r="B36" s="39" t="s">
        <v>26</v>
      </c>
      <c r="C36" s="31">
        <v>2.8</v>
      </c>
      <c r="D36" s="32">
        <f t="shared" si="6"/>
        <v>91795.199999999997</v>
      </c>
      <c r="E36" s="31">
        <v>2.8</v>
      </c>
      <c r="F36" s="32">
        <f t="shared" si="11"/>
        <v>45494.399999999994</v>
      </c>
      <c r="G36" s="31">
        <v>2.8</v>
      </c>
      <c r="H36" s="32">
        <f t="shared" si="3"/>
        <v>45376.799999999996</v>
      </c>
      <c r="I36" s="31">
        <v>2.8</v>
      </c>
      <c r="J36" s="32">
        <f t="shared" si="4"/>
        <v>26292</v>
      </c>
      <c r="K36" s="16" t="s">
        <v>36</v>
      </c>
      <c r="L36" s="14" t="s">
        <v>26</v>
      </c>
      <c r="M36" s="11">
        <v>0</v>
      </c>
      <c r="N36" s="12">
        <v>0</v>
      </c>
      <c r="O36" s="55"/>
      <c r="P36" s="55"/>
      <c r="Q36" s="55"/>
      <c r="R36" s="56"/>
      <c r="S36" s="56"/>
      <c r="T36" s="56"/>
      <c r="U36" s="56"/>
      <c r="V36" s="56"/>
      <c r="W36" s="56"/>
      <c r="X36" s="56"/>
      <c r="Y36" s="56"/>
      <c r="Z36" s="56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</row>
    <row r="37" spans="1:155" ht="25.5" customHeight="1" x14ac:dyDescent="0.2">
      <c r="A37" s="22" t="s">
        <v>82</v>
      </c>
      <c r="B37" s="22"/>
      <c r="C37" s="23"/>
      <c r="D37" s="27">
        <f>D36+D35+D34+D33+D32+D29+D25+D15+D10</f>
        <v>767702.92800000007</v>
      </c>
      <c r="E37" s="23"/>
      <c r="F37" s="27">
        <f>F36+F35+F34+F33+F32+F29+F25+F15+F10</f>
        <v>401000.63999999996</v>
      </c>
      <c r="G37" s="23"/>
      <c r="H37" s="27">
        <f>H36+H35+H34+H33+H32+H29+H25+H15+H10</f>
        <v>399964.07999999996</v>
      </c>
      <c r="I37" s="23"/>
      <c r="J37" s="27">
        <f>J36+J35+J34+J33+J32+J29+J25+J15+J10</f>
        <v>192495</v>
      </c>
      <c r="K37" s="22" t="s">
        <v>82</v>
      </c>
      <c r="L37" s="5"/>
      <c r="M37" s="5"/>
      <c r="N37" s="27">
        <f>N36+N35+N33+N32+N31+N29+N25+N15+N10</f>
        <v>121860.96</v>
      </c>
      <c r="O37" s="57">
        <f>N37+J37+H37+F37+D37</f>
        <v>1883023.608</v>
      </c>
      <c r="P37" s="57">
        <f>O37/12</f>
        <v>156918.63399999999</v>
      </c>
      <c r="Q37" s="57">
        <f>P37*5/100</f>
        <v>7845.9316999999992</v>
      </c>
      <c r="R37" s="58"/>
      <c r="S37" s="58"/>
      <c r="T37" s="58"/>
      <c r="U37" s="58"/>
      <c r="V37" s="58"/>
      <c r="W37" s="58"/>
      <c r="X37" s="58"/>
      <c r="Y37" s="58"/>
      <c r="Z37" s="58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</row>
    <row r="38" spans="1:155" ht="12" customHeight="1" x14ac:dyDescent="0.2">
      <c r="A38" s="22" t="s">
        <v>83</v>
      </c>
      <c r="B38" s="22"/>
      <c r="C38" s="23"/>
      <c r="D38" s="23">
        <v>2732</v>
      </c>
      <c r="E38" s="23"/>
      <c r="F38" s="23">
        <v>1354</v>
      </c>
      <c r="G38" s="23"/>
      <c r="H38" s="23">
        <v>1350.5</v>
      </c>
      <c r="I38" s="23"/>
      <c r="J38" s="23">
        <v>782.5</v>
      </c>
      <c r="K38" s="22" t="s">
        <v>83</v>
      </c>
      <c r="L38" s="5"/>
      <c r="M38" s="5"/>
      <c r="N38" s="43">
        <v>430.3</v>
      </c>
      <c r="O38" s="57">
        <f>N38+J38+H38+F38+D38</f>
        <v>6649.3</v>
      </c>
      <c r="P38" s="57"/>
      <c r="Q38" s="57">
        <f>O38*70*80/100</f>
        <v>372360.8</v>
      </c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</row>
    <row r="39" spans="1:155" ht="24.75" customHeight="1" x14ac:dyDescent="0.2">
      <c r="A39" s="22" t="s">
        <v>85</v>
      </c>
      <c r="B39" s="22"/>
      <c r="C39" s="27">
        <f>C10+C15+C25+C29+C34+C35+C36+C33+C32</f>
        <v>23.417000000000002</v>
      </c>
      <c r="D39" s="23">
        <f>D37/D38/12</f>
        <v>23.417000000000002</v>
      </c>
      <c r="E39" s="27">
        <f>E10+E15+E25+E29+E34+E35+E36+E33+E32</f>
        <v>24.68</v>
      </c>
      <c r="F39" s="23">
        <f>F37/F38/12</f>
        <v>24.679999999999996</v>
      </c>
      <c r="G39" s="27">
        <f>G10+G15+G25+G29+G34+G35+G36+G33+G32</f>
        <v>24.68</v>
      </c>
      <c r="H39" s="23">
        <f>H37/H38/12</f>
        <v>24.679999999999996</v>
      </c>
      <c r="I39" s="27">
        <f>I10+I15+I25+I29+I34+I35+I36+I33+I32</f>
        <v>20.500000000000004</v>
      </c>
      <c r="J39" s="23">
        <f>J37/J38/12</f>
        <v>20.5</v>
      </c>
      <c r="K39" s="22" t="s">
        <v>84</v>
      </c>
      <c r="L39" s="5"/>
      <c r="M39" s="12">
        <f>M36+M35+M33+M32+M31+M29+M25+M15+M10</f>
        <v>23.599999999999998</v>
      </c>
      <c r="N39" s="23">
        <f>N37/N38/12</f>
        <v>23.599999999999998</v>
      </c>
      <c r="O39" s="57"/>
      <c r="P39" s="57"/>
      <c r="Q39" s="57"/>
      <c r="R39" s="58"/>
      <c r="S39" s="58"/>
      <c r="T39" s="58"/>
      <c r="U39" s="58"/>
      <c r="V39" s="58"/>
      <c r="W39" s="58"/>
      <c r="X39" s="58"/>
      <c r="Y39" s="58"/>
      <c r="Z39" s="58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</row>
    <row r="40" spans="1:155" x14ac:dyDescent="0.2">
      <c r="C40" s="10"/>
      <c r="D40" s="10"/>
      <c r="E40" s="10"/>
      <c r="F40" s="10"/>
      <c r="G40" s="10"/>
      <c r="H40" s="10"/>
      <c r="I40" s="10"/>
      <c r="J40" s="10"/>
      <c r="K40" s="6"/>
      <c r="L40" s="6"/>
      <c r="M40" s="6"/>
      <c r="O40" s="55"/>
      <c r="P40" s="55"/>
      <c r="Q40" s="55"/>
      <c r="R40" s="56"/>
      <c r="S40" s="56"/>
      <c r="T40" s="56"/>
      <c r="U40" s="56"/>
      <c r="V40" s="56"/>
      <c r="W40" s="56"/>
      <c r="X40" s="56"/>
      <c r="Y40" s="56"/>
      <c r="Z40" s="56"/>
    </row>
    <row r="41" spans="1:155" x14ac:dyDescent="0.2">
      <c r="K41" s="6"/>
      <c r="L41" s="6"/>
      <c r="M41" s="6"/>
      <c r="O41" s="55"/>
      <c r="P41" s="55"/>
      <c r="Q41" s="55"/>
      <c r="R41" s="56"/>
      <c r="S41" s="56"/>
      <c r="T41" s="56"/>
      <c r="U41" s="56"/>
      <c r="V41" s="56"/>
      <c r="W41" s="56"/>
      <c r="X41" s="56"/>
      <c r="Y41" s="56"/>
      <c r="Z41" s="56"/>
    </row>
    <row r="42" spans="1:155" x14ac:dyDescent="0.2">
      <c r="K42" s="6"/>
      <c r="L42" s="6"/>
      <c r="M42" s="6"/>
      <c r="O42" s="55"/>
      <c r="P42" s="55"/>
      <c r="Q42" s="55"/>
      <c r="R42" s="56"/>
      <c r="S42" s="56"/>
      <c r="T42" s="56"/>
      <c r="U42" s="56"/>
      <c r="V42" s="56"/>
      <c r="W42" s="56"/>
      <c r="X42" s="56"/>
      <c r="Y42" s="56"/>
      <c r="Z42" s="56"/>
    </row>
    <row r="43" spans="1:155" x14ac:dyDescent="0.2">
      <c r="O43" s="55"/>
      <c r="P43" s="55"/>
      <c r="Q43" s="55"/>
      <c r="R43" s="56"/>
      <c r="S43" s="56"/>
      <c r="T43" s="56"/>
      <c r="U43" s="56"/>
      <c r="V43" s="56"/>
      <c r="W43" s="56"/>
      <c r="X43" s="56"/>
      <c r="Y43" s="56"/>
      <c r="Z43" s="56"/>
    </row>
    <row r="44" spans="1:155" x14ac:dyDescent="0.2">
      <c r="O44" s="55"/>
      <c r="P44" s="55"/>
      <c r="Q44" s="55"/>
      <c r="R44" s="56"/>
      <c r="S44" s="56"/>
      <c r="T44" s="56"/>
      <c r="U44" s="56"/>
      <c r="V44" s="56"/>
      <c r="W44" s="56"/>
      <c r="X44" s="56"/>
      <c r="Y44" s="56"/>
      <c r="Z44" s="56"/>
    </row>
    <row r="45" spans="1:155" x14ac:dyDescent="0.2">
      <c r="O45" s="55"/>
      <c r="P45" s="55"/>
      <c r="Q45" s="55"/>
      <c r="R45" s="56"/>
      <c r="S45" s="56"/>
      <c r="T45" s="56"/>
      <c r="U45" s="56"/>
      <c r="V45" s="56"/>
      <c r="W45" s="56"/>
      <c r="X45" s="56"/>
      <c r="Y45" s="56"/>
      <c r="Z45" s="56"/>
    </row>
    <row r="63" spans="1:17" s="1" customFormat="1" x14ac:dyDescent="0.2">
      <c r="A63" s="40"/>
      <c r="B63" s="9"/>
      <c r="C63" s="9"/>
      <c r="D63" s="9"/>
      <c r="E63" s="9"/>
      <c r="F63" s="9"/>
      <c r="G63" s="9"/>
      <c r="H63" s="9"/>
      <c r="I63" s="9"/>
      <c r="J63" s="9"/>
      <c r="N63" s="42"/>
      <c r="O63" s="41"/>
      <c r="P63" s="41"/>
      <c r="Q63" s="41"/>
    </row>
    <row r="65" spans="1:17" s="1" customFormat="1" x14ac:dyDescent="0.2">
      <c r="A65" s="40"/>
      <c r="B65" s="9"/>
      <c r="C65" s="9"/>
      <c r="D65" s="9"/>
      <c r="E65" s="9"/>
      <c r="F65" s="9"/>
      <c r="G65" s="9"/>
      <c r="H65" s="9"/>
      <c r="I65" s="9"/>
      <c r="J65" s="9"/>
      <c r="N65" s="42"/>
      <c r="O65" s="41"/>
      <c r="P65" s="41"/>
      <c r="Q65" s="41"/>
    </row>
  </sheetData>
  <mergeCells count="16">
    <mergeCell ref="M8:M9"/>
    <mergeCell ref="B8:B9"/>
    <mergeCell ref="C8:C9"/>
    <mergeCell ref="E8:E9"/>
    <mergeCell ref="G8:G9"/>
    <mergeCell ref="I8:I9"/>
    <mergeCell ref="H8:H9"/>
    <mergeCell ref="J8:J9"/>
    <mergeCell ref="K8:K9"/>
    <mergeCell ref="L8:L9"/>
    <mergeCell ref="D8:D9"/>
    <mergeCell ref="F8:F9"/>
    <mergeCell ref="A1:C1"/>
    <mergeCell ref="A3:C3"/>
    <mergeCell ref="E3:G3"/>
    <mergeCell ref="A8:A9"/>
  </mergeCells>
  <pageMargins left="0.62992125984251968" right="0.11811023622047245" top="0.43307086614173229" bottom="0" header="0.51181102362204722" footer="0.51181102362204722"/>
  <pageSetup paperSize="9" scale="6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 эт 2017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dcterms:created xsi:type="dcterms:W3CDTF">2016-09-21T11:09:12Z</dcterms:created>
  <dcterms:modified xsi:type="dcterms:W3CDTF">2017-11-17T14:43:04Z</dcterms:modified>
</cp:coreProperties>
</file>